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79005380\Desktop\Consensus\"/>
    </mc:Choice>
  </mc:AlternateContent>
  <bookViews>
    <workbookView xWindow="0" yWindow="0" windowWidth="25200" windowHeight="11760"/>
  </bookViews>
  <sheets>
    <sheet name="Overview Ys" sheetId="1" r:id="rId1"/>
  </sheets>
  <externalReferences>
    <externalReference r:id="rId2"/>
    <externalReference r:id="rId3"/>
    <externalReference r:id="rId4"/>
    <externalReference r:id="rId5"/>
  </externalReferences>
  <definedNames>
    <definedName name="__FDS_HYPERLINK_TOGGLE_STATE__" hidden="1">"ON"</definedName>
    <definedName name="__FDS_UNIQUE_RANGE_ID_GENERATOR_COUNTER" hidden="1">1</definedName>
    <definedName name="_1_FY16">#REF!:INDEX(#REF!,COUNTA(#REF!),1)</definedName>
    <definedName name="_1_FY17">#REF!:INDEX(#REF!,COUNTA(#REF!),1)</definedName>
    <definedName name="_1_FY18">#REF!:INDEX(#REF!,COUNTA(#REF!),1)</definedName>
    <definedName name="_10_FY16">#REF!:INDEX(#REF!,COUNTA(#REF!),1)</definedName>
    <definedName name="_10_FY17">#REF!:INDEX(#REF!,COUNTA(#REF!),1)</definedName>
    <definedName name="_10_FY18">#REF!:INDEX(#REF!,COUNTA(#REF!),1)</definedName>
    <definedName name="_11_0Graph_S">'[1]Rev&amp;CoGS'!#REF!</definedName>
    <definedName name="_12_0Graph_S">'[1]Rev&amp;CoGS'!#REF!</definedName>
    <definedName name="_2_FY16">#REF!:INDEX(#REF!,COUNTA(#REF!),1)</definedName>
    <definedName name="_2_FY17">#REF!:INDEX(#REF!,COUNTA(#REF!),1)</definedName>
    <definedName name="_2_FY18">#REF!:INDEX(#REF!,COUNTA(#REF!),1)</definedName>
    <definedName name="_3_0Equity_capital_contribut">'[2]D2 DCF'!#REF!</definedName>
    <definedName name="_3_FY16">#REF!:INDEX(#REF!,COUNTA(#REF!),1)</definedName>
    <definedName name="_3_FY17">#REF!:INDEX(#REF!,COUNTA(#REF!),1)</definedName>
    <definedName name="_3_FY18">#REF!:INDEX(#REF!,COUNTA(#REF!),1)</definedName>
    <definedName name="_4_0Equity_capital_contribut">'[2]D2 DCF'!#REF!</definedName>
    <definedName name="_4_FY16">#REF!:INDEX(#REF!,COUNTA(#REF!),1)</definedName>
    <definedName name="_4_FY17">#REF!:INDEX(#REF!,COUNTA(#REF!),1)</definedName>
    <definedName name="_4_FY18">#REF!:INDEX(#REF!,COUNTA(#REF!),1)</definedName>
    <definedName name="_5_FY16">#REF!:INDEX(#REF!,COUNTA(#REF!),1)</definedName>
    <definedName name="_5_FY17">#REF!:INDEX(#REF!,COUNTA(#REF!),1)</definedName>
    <definedName name="_5_FY18">#REF!:INDEX(#REF!,COUNTA(#REF!),1)</definedName>
    <definedName name="_6_FY16">#REF!:INDEX(#REF!,COUNTA(#REF!),1)</definedName>
    <definedName name="_6_FY17">#REF!:INDEX(#REF!,COUNTA(#REF!),1)</definedName>
    <definedName name="_6_FY18">#REF!:INDEX(#REF!,COUNTA(#REF!),1)</definedName>
    <definedName name="_7_0FINANCING_REQUIREM">'[2]D2 DCF'!#REF!</definedName>
    <definedName name="_7_FY16">#REF!:INDEX(#REF!,COUNTA(#REF!),1)</definedName>
    <definedName name="_7_FY17">#REF!:INDEX(#REF!,COUNTA(#REF!),1)</definedName>
    <definedName name="_7_FY18">#REF!:INDEX(#REF!,COUNTA(#REF!),1)</definedName>
    <definedName name="_8_0FINANCING_REQUIREM">'[2]D2 DCF'!#REF!</definedName>
    <definedName name="_8_FY16">#REF!:INDEX(#REF!,COUNTA(#REF!),1)</definedName>
    <definedName name="_8_FY17">#REF!:INDEX(#REF!,COUNTA(#REF!),1)</definedName>
    <definedName name="_8_FY18">#REF!:INDEX(#REF!,COUNTA(#REF!),1)</definedName>
    <definedName name="_9_FY16">#REF!:INDEX(#REF!,COUNTA(#REF!),1)</definedName>
    <definedName name="_9_FY17">#REF!:INDEX(#REF!,COUNTA(#REF!),1)</definedName>
    <definedName name="_9_FY18">#REF!:INDEX(#REF!,COUNTA(#REF!),1)</definedName>
    <definedName name="_g3" localSheetId="0" hidden="1">{"sweden",#N/A,FALSE,"Sweden";"germany",#N/A,FALSE,"Germany";"portugal",#N/A,FALSE,"Portugal";"belgium",#N/A,FALSE,"Belgium";"japan",#N/A,FALSE,"Japan ";"italy",#N/A,FALSE,"Italy";"spain",#N/A,FALSE,"Spain";"korea",#N/A,FALSE,"Korea"}</definedName>
    <definedName name="_g3" hidden="1">{"sweden",#N/A,FALSE,"Sweden";"germany",#N/A,FALSE,"Germany";"portugal",#N/A,FALSE,"Portugal";"belgium",#N/A,FALSE,"Belgium";"japan",#N/A,FALSE,"Japan ";"italy",#N/A,FALSE,"Italy";"spain",#N/A,FALSE,"Spain";"korea",#N/A,FALSE,"Korea"}</definedName>
    <definedName name="_g4" localSheetId="0" hidden="1">{"Line Efficiency",#N/A,FALSE,"Benchmarking"}</definedName>
    <definedName name="_g4" hidden="1">{"Line Efficiency",#N/A,FALSE,"Benchmarking"}</definedName>
    <definedName name="_g5" localSheetId="0" hidden="1">{"print 1",#N/A,FALSE,"PrimeCo PCS";"print 2",#N/A,FALSE,"PrimeCo PCS";"valuation",#N/A,FALSE,"PrimeCo PCS"}</definedName>
    <definedName name="_g5" hidden="1">{"print 1",#N/A,FALSE,"PrimeCo PCS";"print 2",#N/A,FALSE,"PrimeCo PCS";"valuation",#N/A,FALSE,"PrimeCo PCS"}</definedName>
    <definedName name="_g6" localSheetId="0" hidden="1">{#N/A,#N/A,FALSE,"Spain MKT";#N/A,#N/A,FALSE,"Assumptions";#N/A,#N/A,FALSE,"Adve";#N/A,#N/A,FALSE,"E-Commerce";#N/A,#N/A,FALSE,"Opex";#N/A,#N/A,FALSE,"P&amp;L";#N/A,#N/A,FALSE,"FCF &amp; DCF"}</definedName>
    <definedName name="_g6" hidden="1">{#N/A,#N/A,FALSE,"Spain MKT";#N/A,#N/A,FALSE,"Assumptions";#N/A,#N/A,FALSE,"Adve";#N/A,#N/A,FALSE,"E-Commerce";#N/A,#N/A,FALSE,"Opex";#N/A,#N/A,FALSE,"P&amp;L";#N/A,#N/A,FALSE,"FCF &amp; DCF"}</definedName>
    <definedName name="_g7" localSheetId="0" hidden="1">{"Tarifica91",#N/A,FALSE,"Tariffs";"Tarifica92",#N/A,FALSE,"Tariffs";"Tarifica93",#N/A,FALSE,"Tariffs";"Tarifica94",#N/A,FALSE,"Tariffs";"Tarifica95",#N/A,FALSE,"Tariffs";"Tarifica96",#N/A,FALSE,"Tariffs"}</definedName>
    <definedName name="_g7" hidden="1">{"Tarifica91",#N/A,FALSE,"Tariffs";"Tarifica92",#N/A,FALSE,"Tariffs";"Tarifica93",#N/A,FALSE,"Tariffs";"Tarifica94",#N/A,FALSE,"Tariffs";"Tarifica95",#N/A,FALSE,"Tariffs";"Tarifica96",#N/A,FALSE,"Tariffs"}</definedName>
    <definedName name="_g8" localSheetId="0" hidden="1">{"Tariff Comparison",#N/A,FALSE,"Benchmarking";"Tariff Comparison 2",#N/A,FALSE,"Benchmarking";"Tariff Comparison 3",#N/A,FALSE,"Benchmarking"}</definedName>
    <definedName name="_g8" hidden="1">{"Tariff Comparison",#N/A,FALSE,"Benchmarking";"Tariff Comparison 2",#N/A,FALSE,"Benchmarking";"Tariff Comparison 3",#N/A,FALSE,"Benchmarking"}</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bc"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chsenbeschriftung">#REF!:INDEX(#REF!,COUNTA(#REF!),1)</definedName>
    <definedName name="Auswahl">#REF!</definedName>
    <definedName name="Bank_of_America">#REF!</definedName>
    <definedName name="Banken">#REF!</definedName>
    <definedName name="cde" localSheetId="0" hidden="1">{"subs",#N/A,FALSE,"database ";"proportional",#N/A,FALSE,"database "}</definedName>
    <definedName name="cde" hidden="1">{"subs",#N/A,FALSE,"database ";"proportional",#N/A,FALSE,"database "}</definedName>
    <definedName name="DE">#REF!</definedName>
    <definedName name="_xlnm.Print_Area" localSheetId="0">'Overview Ys'!$A$2:$AG$125</definedName>
    <definedName name="_xlnm.Print_Titles" localSheetId="0">'Overview Ys'!$12:$12</definedName>
    <definedName name="efg" localSheetId="0" hidden="1">{"Employee Efficiency",#N/A,FALSE,"Benchmarking"}</definedName>
    <definedName name="efg" hidden="1">{"Employee Efficiency",#N/A,FALSE,"Benchmarking"}</definedName>
    <definedName name="forecast" localSheetId="0">[3]Quicklinks!$A$43:$A$49</definedName>
    <definedName name="forecast">[4]Quicklinks!$A$48:$A$54</definedName>
    <definedName name="forecast2" localSheetId="0">[3]Quicklinks!$A$51:$A$53</definedName>
    <definedName name="g" hidden="1">{"Tariff Comparison",#N/A,FALSE,"Benchmarking";"Tariff Comparison 2",#N/A,FALSE,"Benchmarking";"Tariff Comparison 3",#N/A,FALSE,"Benchmarking"}</definedName>
    <definedName name="KPI">#REF!</definedName>
    <definedName name="Quicklinks">#REF!</definedName>
    <definedName name="Revenues">#REF!+#REF!,#REF!,#REF!,#REF!,#REF!,#REF!,#REF!,#REF!,#REF!,#REF!,#REF!,#REF!,#REF!,#REF!,#REF!,#REF!</definedName>
    <definedName name="wrn.All._.Company._.Analyses."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database." localSheetId="0" hidden="1">{"subs",#N/A,FALSE,"database ";"proportional",#N/A,FALSE,"database "}</definedName>
    <definedName name="wrn.database." hidden="1">{"subs",#N/A,FALSE,"database ";"proportional",#N/A,FALSE,"database "}</definedName>
    <definedName name="wrn.Employee._.Efficiency." localSheetId="0" hidden="1">{"Employee Efficiency",#N/A,FALSE,"Benchmarking"}</definedName>
    <definedName name="wrn.Employee._.Efficiency." hidden="1">{"Employee Efficiency",#N/A,FALSE,"Benchmarking"}</definedName>
    <definedName name="wrn.international." localSheetId="0"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Line._.Efficiency." localSheetId="0" hidden="1">{"Line Efficiency",#N/A,FALSE,"Benchmarking"}</definedName>
    <definedName name="wrn.Line._.Efficiency." hidden="1">{"Line Efficiency",#N/A,FALSE,"Benchmarking"}</definedName>
    <definedName name="wrn.PrimeCo." localSheetId="0" hidden="1">{"print 1",#N/A,FALSE,"PrimeCo PCS";"print 2",#N/A,FALSE,"PrimeCo PCS";"valuation",#N/A,FALSE,"PrimeCo PCS"}</definedName>
    <definedName name="wrn.PrimeCo." hidden="1">{"print 1",#N/A,FALSE,"PrimeCo PCS";"print 2",#N/A,FALSE,"PrimeCo PCS";"valuation",#N/A,FALSE,"PrimeCo PCS"}</definedName>
    <definedName name="wrn.print._.pages." localSheetId="0" hidden="1">{#N/A,#N/A,FALSE,"Spain MKT";#N/A,#N/A,FALSE,"Assumptions";#N/A,#N/A,FALSE,"Adve";#N/A,#N/A,FALSE,"E-Commerce";#N/A,#N/A,FALSE,"Opex";#N/A,#N/A,FALSE,"P&amp;L";#N/A,#N/A,FALSE,"FCF &amp; DCF"}</definedName>
    <definedName name="wrn.print._.pages." hidden="1">{#N/A,#N/A,FALSE,"Spain MKT";#N/A,#N/A,FALSE,"Assumptions";#N/A,#N/A,FALSE,"Adve";#N/A,#N/A,FALSE,"E-Commerce";#N/A,#N/A,FALSE,"Opex";#N/A,#N/A,FALSE,"P&amp;L";#N/A,#N/A,FALSE,"FCF &amp; DCF"}</definedName>
    <definedName name="wrn.Tariff._.Analysis." localSheetId="0" hidden="1">{"Tarifica91",#N/A,FALSE,"Tariffs";"Tarifica92",#N/A,FALSE,"Tariffs";"Tarifica93",#N/A,FALSE,"Tariffs";"Tarifica94",#N/A,FALSE,"Tariffs";"Tarifica95",#N/A,FALSE,"Tariffs";"Tarifica96",#N/A,FALSE,"Tariffs"}</definedName>
    <definedName name="wrn.Tariff._.Analysis." hidden="1">{"Tarifica91",#N/A,FALSE,"Tariffs";"Tarifica92",#N/A,FALSE,"Tariffs";"Tarifica93",#N/A,FALSE,"Tariffs";"Tarifica94",#N/A,FALSE,"Tariffs";"Tarifica95",#N/A,FALSE,"Tariffs";"Tarifica96",#N/A,FALSE,"Tariffs"}</definedName>
    <definedName name="wrn.Tariff._.Comaprison." localSheetId="0" hidden="1">{"Tariff Comparison",#N/A,FALSE,"Benchmarking";"Tariff Comparison 2",#N/A,FALSE,"Benchmarking";"Tariff Comparison 3",#N/A,FALSE,"Benchmarking"}</definedName>
    <definedName name="wrn.Tariff._.Comaprison." hidden="1">{"Tariff Comparison",#N/A,FALSE,"Benchmarking";"Tariff Comparison 2",#N/A,FALSE,"Benchmarking";"Tariff Comparison 3",#N/A,FALSE,"Benchmarking"}</definedName>
    <definedName name="Z_82EF7F68_AE60_4A60_ABDF_0628EECE1985_.wvu.Cols" localSheetId="0" hidden="1">'Overview Ys'!#REF!</definedName>
    <definedName name="Z_82EF7F68_AE60_4A60_ABDF_0628EECE1985_.wvu.PrintArea" localSheetId="0" hidden="1">'Overview Ys'!$A$12:$AD$114</definedName>
    <definedName name="Z_82EF7F68_AE60_4A60_ABDF_0628EECE1985_.wvu.PrintTitles" localSheetId="0" hidden="1">'Overview Ys'!$12:$12</definedName>
    <definedName name="Z_82EF7F68_AE60_4A60_ABDF_0628EECE1985_.wvu.Rows" localSheetId="0" hidden="1">'Overview Ys'!$1:$1,'Overview Ys'!#REF!,'Overview Ys'!#REF!,'Overview Ys'!#REF!,'Overview Ys'!#REF!</definedName>
    <definedName name="Z_C58CF9B4_4AF9_4AC2_9DFE_8001A5B43970_.wvu.Cols" localSheetId="0" hidden="1">'Overview Ys'!#REF!</definedName>
    <definedName name="Z_C58CF9B4_4AF9_4AC2_9DFE_8001A5B43970_.wvu.PrintArea" localSheetId="0" hidden="1">'Overview Ys'!$A$12:$AD$114</definedName>
    <definedName name="Z_C58CF9B4_4AF9_4AC2_9DFE_8001A5B43970_.wvu.PrintTitles" localSheetId="0" hidden="1">'Overview Ys'!$12:$12</definedName>
    <definedName name="Z_C58CF9B4_4AF9_4AC2_9DFE_8001A5B43970_.wvu.Rows" localSheetId="0" hidden="1">'Overview Ys'!$1:$1,'Overview Ys'!#REF!,'Overview Ys'!#REF!,'Overview Ys'!#REF!,'Overview Ys'!#REF!</definedName>
  </definedNames>
  <calcPr calcId="171027"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4" i="1" l="1"/>
  <c r="AH114" i="1"/>
  <c r="AH113" i="1"/>
  <c r="AG112" i="1"/>
  <c r="AH112" i="1"/>
  <c r="AH111" i="1"/>
  <c r="AG110" i="1"/>
  <c r="AH110" i="1"/>
  <c r="AG108" i="1"/>
  <c r="AH108" i="1"/>
  <c r="AH107" i="1"/>
  <c r="AG106" i="1"/>
  <c r="AH106" i="1"/>
  <c r="AH105" i="1"/>
  <c r="AG104" i="1"/>
  <c r="AH104" i="1"/>
  <c r="AH102" i="1"/>
  <c r="AG101" i="1"/>
  <c r="AH101" i="1"/>
  <c r="AG100" i="1"/>
  <c r="AH100" i="1"/>
  <c r="AG99" i="1"/>
  <c r="AH99" i="1"/>
  <c r="AH98" i="1"/>
  <c r="AG98" i="1"/>
  <c r="AH97" i="1"/>
  <c r="AG96" i="1"/>
  <c r="AH96" i="1"/>
  <c r="AH95" i="1"/>
  <c r="AG94" i="1"/>
  <c r="AH94" i="1"/>
  <c r="AH93" i="1"/>
  <c r="AH92" i="1"/>
  <c r="AG91" i="1"/>
  <c r="AH91" i="1"/>
  <c r="AG90" i="1"/>
  <c r="AH90" i="1"/>
  <c r="AG89" i="1"/>
  <c r="AH89" i="1"/>
  <c r="AG88" i="1"/>
  <c r="AH88" i="1"/>
  <c r="AG87" i="1"/>
  <c r="AH87" i="1"/>
  <c r="AG86" i="1"/>
  <c r="AH86" i="1"/>
  <c r="AG85" i="1"/>
  <c r="AH85" i="1"/>
  <c r="AG84" i="1"/>
  <c r="AH84" i="1"/>
  <c r="AG83" i="1"/>
  <c r="AH83" i="1"/>
  <c r="AG82" i="1"/>
  <c r="AH82" i="1"/>
  <c r="AG81" i="1"/>
  <c r="AH81" i="1"/>
  <c r="AG80" i="1"/>
  <c r="AH80" i="1"/>
  <c r="AG79" i="1"/>
  <c r="AH79" i="1"/>
  <c r="AG78" i="1"/>
  <c r="AH78" i="1"/>
  <c r="AH77" i="1"/>
  <c r="AH75" i="1"/>
  <c r="AG74" i="1"/>
  <c r="AH74" i="1"/>
  <c r="AH73" i="1"/>
  <c r="AG72" i="1"/>
  <c r="AH72" i="1"/>
  <c r="AH71" i="1"/>
  <c r="AG70" i="1"/>
  <c r="AH70" i="1"/>
  <c r="AH69" i="1"/>
  <c r="AH68" i="1"/>
  <c r="AG68" i="1"/>
  <c r="AG67" i="1"/>
  <c r="AH67" i="1"/>
  <c r="AH66" i="1"/>
  <c r="AG65" i="1"/>
  <c r="AH65" i="1"/>
  <c r="AG64" i="1"/>
  <c r="AH64" i="1"/>
  <c r="AG63" i="1"/>
  <c r="AH63" i="1"/>
  <c r="AG62" i="1"/>
  <c r="AH62" i="1"/>
  <c r="AG61" i="1"/>
  <c r="AH61" i="1"/>
  <c r="AG60" i="1"/>
  <c r="AH60" i="1"/>
  <c r="AG59" i="1"/>
  <c r="AH59" i="1"/>
  <c r="AG58" i="1"/>
  <c r="AH58" i="1"/>
  <c r="AG57" i="1"/>
  <c r="AH57" i="1"/>
  <c r="AH56" i="1"/>
  <c r="AH55" i="1"/>
  <c r="AG54" i="1"/>
  <c r="AH54" i="1"/>
  <c r="AG53" i="1"/>
  <c r="AH53" i="1"/>
  <c r="AH52" i="1"/>
  <c r="AH51" i="1"/>
  <c r="AG50" i="1"/>
  <c r="AH50" i="1"/>
  <c r="AG49" i="1"/>
  <c r="AH49" i="1"/>
  <c r="AG47" i="1"/>
  <c r="AH47" i="1"/>
  <c r="AG46" i="1"/>
  <c r="AH46" i="1"/>
  <c r="AG45" i="1"/>
  <c r="AH45" i="1"/>
  <c r="AH44" i="1"/>
  <c r="AH43" i="1"/>
  <c r="AG42" i="1"/>
  <c r="AH42" i="1"/>
  <c r="AG41" i="1"/>
  <c r="AH41" i="1"/>
  <c r="AG40" i="1"/>
  <c r="AH40" i="1"/>
  <c r="AG39" i="1"/>
  <c r="AH39" i="1"/>
  <c r="AH38" i="1"/>
  <c r="AG38" i="1"/>
  <c r="AH37" i="1"/>
  <c r="AG36" i="1"/>
  <c r="AH36" i="1"/>
  <c r="AH35" i="1"/>
  <c r="AG35" i="1"/>
  <c r="AH34" i="1"/>
  <c r="AG33" i="1"/>
  <c r="AH33" i="1"/>
  <c r="AH32" i="1"/>
  <c r="AG31" i="1"/>
  <c r="AH31" i="1"/>
  <c r="AH30" i="1"/>
  <c r="AG29" i="1"/>
  <c r="AH29" i="1"/>
  <c r="AH28" i="1"/>
  <c r="AG27" i="1"/>
  <c r="AH27" i="1"/>
  <c r="AH26" i="1"/>
  <c r="AH25" i="1"/>
  <c r="AG24" i="1"/>
  <c r="AH24" i="1"/>
  <c r="AG23" i="1"/>
  <c r="AH23" i="1"/>
  <c r="AG22" i="1"/>
  <c r="AH22" i="1"/>
  <c r="AG21" i="1"/>
  <c r="AH21" i="1"/>
  <c r="AG20" i="1"/>
  <c r="AH20" i="1"/>
  <c r="AG19" i="1"/>
  <c r="AH19" i="1"/>
  <c r="AG18" i="1"/>
  <c r="AH18" i="1"/>
  <c r="AH17" i="1"/>
  <c r="AG16" i="1"/>
  <c r="AH16" i="1"/>
  <c r="AH15" i="1"/>
  <c r="AH14" i="1"/>
  <c r="AG14" i="1"/>
  <c r="AG13" i="1"/>
  <c r="AH13" i="1"/>
  <c r="E1" i="1"/>
  <c r="B1" i="1"/>
  <c r="AG15" i="1" l="1"/>
  <c r="AG26" i="1"/>
  <c r="AG28" i="1"/>
  <c r="AG30" i="1"/>
  <c r="AG32" i="1"/>
  <c r="AG34" i="1"/>
  <c r="AG37" i="1"/>
  <c r="AG55" i="1"/>
  <c r="AG66" i="1"/>
  <c r="AG69" i="1"/>
  <c r="AG71" i="1"/>
  <c r="AG73" i="1"/>
  <c r="AG95" i="1"/>
  <c r="AG97" i="1"/>
  <c r="AG107" i="1"/>
  <c r="AG111" i="1"/>
  <c r="AG113" i="1"/>
  <c r="D1" i="1"/>
  <c r="C1" i="1"/>
</calcChain>
</file>

<file path=xl/sharedStrings.xml><?xml version="1.0" encoding="utf-8"?>
<sst xmlns="http://schemas.openxmlformats.org/spreadsheetml/2006/main" count="285" uniqueCount="74">
  <si>
    <t>Median</t>
  </si>
  <si>
    <t>Disclaimer</t>
  </si>
  <si>
    <t xml:space="preserve">This document has been issued by Deutsche Telekom AG for information purposes only and is not intended to constitute investment advice. It is based on estimates and forecasts of various analysts regarding our revenues, earnings and business developments. </t>
  </si>
  <si>
    <t>Such estimates and forecasts cannot be independently verified by reason of the subjective character. Deutsche Telekom gives no guarantee, representation or warranty and is not responsible or liable as to its accuracy and completeness.</t>
  </si>
  <si>
    <t>Haftungsausschluss</t>
  </si>
  <si>
    <t xml:space="preserve">Dieses Dokument wurde von der Deutschen Telekom AG ausschließlich zu Informationszwecken erstellt und dient keinesfalls der Anlageberatung. Es beruht auf der Bewertung der bisherigen und Einschätzung der zukünftigen Umsatz-, Gewinn- und </t>
  </si>
  <si>
    <t xml:space="preserve">Geschäftsentwicklung durch verschiedene Börsenanalysten. Die Bewertungen und Einschätzungen sind wegen ihres subjektiven Charakters einer unabhängigen Verifizierung nicht zugänglich. Trotz sorgfältiger Prüfung kann die Deutsche Telekom AG keine Garantie, </t>
  </si>
  <si>
    <t>Zusicherung oder Gewährleistung für die Vollständigkeit und Richtigkeit abgeben; eine Verantwortlichkeit und Haftung ist folglich insoweit ausgeschlossen.</t>
  </si>
  <si>
    <t># of estimates</t>
  </si>
  <si>
    <t>High</t>
  </si>
  <si>
    <t>Low</t>
  </si>
  <si>
    <t>Average</t>
  </si>
  <si>
    <t>FY 18</t>
  </si>
  <si>
    <t>FY 19</t>
  </si>
  <si>
    <t>FY 20</t>
  </si>
  <si>
    <t>FY 21</t>
  </si>
  <si>
    <t>CAGR 18/22</t>
  </si>
  <si>
    <t>CAGR 15/19 Act</t>
  </si>
  <si>
    <t>Total Service revs</t>
  </si>
  <si>
    <t>Group Development</t>
  </si>
  <si>
    <t>DFMG</t>
  </si>
  <si>
    <t>Other</t>
  </si>
  <si>
    <t/>
  </si>
  <si>
    <t>Q2</t>
  </si>
  <si>
    <t>FY    22</t>
  </si>
  <si>
    <t>DE</t>
  </si>
  <si>
    <t>MSR growth YoY in %</t>
  </si>
  <si>
    <t>Mobile Contract Net Adds Germany ['000]</t>
  </si>
  <si>
    <t xml:space="preserve">Mobile Serv Rev Market yoy </t>
  </si>
  <si>
    <t>Retail Line Losses ['000]</t>
  </si>
  <si>
    <t>BB retail Net Adds DT ['000]</t>
  </si>
  <si>
    <t>Broadband Net Adds total market ['000]</t>
  </si>
  <si>
    <t>TV Customer</t>
  </si>
  <si>
    <t>USA (gross revs in €)</t>
  </si>
  <si>
    <t xml:space="preserve">  Gross revs in $</t>
  </si>
  <si>
    <t>Service revs in $</t>
  </si>
  <si>
    <t>FX-Rate: 1 Euro for ...</t>
  </si>
  <si>
    <t>EU</t>
  </si>
  <si>
    <t>Poland</t>
  </si>
  <si>
    <t>Czechs</t>
  </si>
  <si>
    <t>Austria</t>
  </si>
  <si>
    <t>Greece</t>
  </si>
  <si>
    <t>Hungary</t>
  </si>
  <si>
    <t>Slovakia</t>
  </si>
  <si>
    <t>Croatia</t>
  </si>
  <si>
    <t>Romania</t>
  </si>
  <si>
    <t>Netherland</t>
  </si>
  <si>
    <t>T-Systems</t>
  </si>
  <si>
    <t>GHS</t>
  </si>
  <si>
    <t>Reconciliation</t>
  </si>
  <si>
    <t>Group revenues</t>
  </si>
  <si>
    <t>Net Revenues</t>
  </si>
  <si>
    <t>USA</t>
  </si>
  <si>
    <t>Adj. EBITDA</t>
  </si>
  <si>
    <t xml:space="preserve">     $</t>
  </si>
  <si>
    <t xml:space="preserve">     $ Ex handset leasing</t>
  </si>
  <si>
    <t>Adj. Group EBITDA</t>
  </si>
  <si>
    <t xml:space="preserve">     ex US EBITDA</t>
  </si>
  <si>
    <t>Adj. Group EBITDA ex handset leasing</t>
  </si>
  <si>
    <t>Adj. EBITDA-Margin</t>
  </si>
  <si>
    <t>Adj. Group EBITDA-Margin</t>
  </si>
  <si>
    <t>Cash Capex (w/o Spectrum)</t>
  </si>
  <si>
    <t xml:space="preserve">     USA $</t>
  </si>
  <si>
    <t>Group Cash Capex (w/o Spectrum)</t>
  </si>
  <si>
    <t>FCF before dividends</t>
  </si>
  <si>
    <t>FCF reported by TMUS</t>
  </si>
  <si>
    <t>Dividend per Share</t>
  </si>
  <si>
    <t>Net Financial Debt</t>
  </si>
  <si>
    <t>Assumed spending on spectrum</t>
  </si>
  <si>
    <t>Adj. D&amp;A</t>
  </si>
  <si>
    <t>Adj. D&amp;A ex handset leasing</t>
  </si>
  <si>
    <t>Adj. Group EBIT</t>
  </si>
  <si>
    <t>Net income adjusted</t>
  </si>
  <si>
    <t>Net Income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</si>
</sst>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13" x14ac:knownFonts="1">
    <font>
      <sz val="11"/>
      <color theme="1"/>
      <name val="Calibri"/>
      <family val="2"/>
      <scheme val="minor"/>
    </font>
    <font>
      <sz val="10"/>
      <name val="Arial"/>
      <family val="2"/>
    </font>
    <font>
      <b/>
      <sz val="11"/>
      <name val="Arial"/>
      <family val="2"/>
    </font>
    <font>
      <b/>
      <sz val="12"/>
      <name val="Arial"/>
      <family val="2"/>
    </font>
    <font>
      <b/>
      <sz val="13"/>
      <name val="Arial"/>
      <family val="2"/>
    </font>
    <font>
      <sz val="12"/>
      <name val="Arial"/>
      <family val="2"/>
    </font>
    <font>
      <b/>
      <sz val="10"/>
      <color indexed="8"/>
      <name val="Arial"/>
      <family val="2"/>
    </font>
    <font>
      <b/>
      <sz val="10"/>
      <name val="Arial"/>
      <family val="2"/>
    </font>
    <font>
      <sz val="10"/>
      <color indexed="8"/>
      <name val="MS Sans Serif"/>
      <family val="2"/>
    </font>
    <font>
      <b/>
      <sz val="12"/>
      <color theme="0"/>
      <name val="Arial"/>
      <family val="2"/>
    </font>
    <font>
      <b/>
      <sz val="30"/>
      <color theme="0"/>
      <name val="Arial"/>
      <family val="2"/>
    </font>
    <font>
      <b/>
      <sz val="10"/>
      <color theme="0"/>
      <name val="Arial"/>
      <family val="2"/>
    </font>
    <font>
      <b/>
      <sz val="14"/>
      <color theme="0"/>
      <name val="Arial"/>
      <family val="2"/>
    </font>
  </fonts>
  <fills count="1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rgb="FF99CCFF"/>
        <bgColor indexed="64"/>
      </patternFill>
    </fill>
    <fill>
      <patternFill patternType="solid">
        <fgColor theme="0"/>
        <bgColor indexed="64"/>
      </patternFill>
    </fill>
    <fill>
      <patternFill patternType="solid">
        <fgColor indexed="13"/>
        <bgColor indexed="64"/>
      </patternFill>
    </fill>
    <fill>
      <patternFill patternType="solid">
        <fgColor rgb="FFE20074"/>
        <bgColor indexed="64"/>
      </patternFill>
    </fill>
  </fills>
  <borders count="2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n">
        <color indexed="64"/>
      </left>
      <right/>
      <top/>
      <bottom/>
      <diagonal/>
    </border>
    <border>
      <left/>
      <right style="thin">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right style="thick">
        <color indexed="64"/>
      </right>
      <top/>
      <bottom style="medium">
        <color auto="1"/>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0" fontId="1" fillId="0" borderId="0"/>
    <xf numFmtId="9" fontId="1" fillId="0" borderId="0" applyFont="0" applyFill="0" applyBorder="0" applyAlignment="0" applyProtection="0"/>
    <xf numFmtId="0" fontId="8" fillId="0" borderId="0" applyNumberFormat="0" applyFont="0" applyFill="0" applyBorder="0" applyAlignment="0" applyProtection="0"/>
  </cellStyleXfs>
  <cellXfs count="172">
    <xf numFmtId="0" fontId="0" fillId="0" borderId="0" xfId="0"/>
    <xf numFmtId="0" fontId="1" fillId="0" borderId="1" xfId="1" applyFont="1" applyFill="1" applyBorder="1"/>
    <xf numFmtId="1" fontId="2" fillId="0" borderId="2" xfId="1" applyNumberFormat="1" applyFont="1" applyFill="1" applyBorder="1" applyAlignment="1">
      <alignment horizontal="right"/>
    </xf>
    <xf numFmtId="1" fontId="1" fillId="0" borderId="2" xfId="1" applyNumberFormat="1" applyFont="1" applyFill="1" applyBorder="1"/>
    <xf numFmtId="0" fontId="1" fillId="0" borderId="2" xfId="1" applyFont="1" applyFill="1" applyBorder="1"/>
    <xf numFmtId="164" fontId="1" fillId="0" borderId="2" xfId="1" applyNumberFormat="1" applyFont="1" applyFill="1" applyBorder="1"/>
    <xf numFmtId="164" fontId="1" fillId="2" borderId="2" xfId="1" applyNumberFormat="1" applyFont="1" applyFill="1" applyBorder="1"/>
    <xf numFmtId="164" fontId="1" fillId="3" borderId="2" xfId="1" applyNumberFormat="1" applyFont="1" applyFill="1" applyBorder="1"/>
    <xf numFmtId="0" fontId="1" fillId="0" borderId="3" xfId="1" applyFont="1" applyFill="1" applyBorder="1"/>
    <xf numFmtId="0" fontId="1" fillId="0" borderId="0" xfId="1" applyFont="1" applyFill="1" applyBorder="1"/>
    <xf numFmtId="0" fontId="3" fillId="0" borderId="1" xfId="1" applyFont="1" applyFill="1" applyBorder="1"/>
    <xf numFmtId="1" fontId="4" fillId="0" borderId="2" xfId="1" applyNumberFormat="1" applyFont="1" applyFill="1" applyBorder="1" applyAlignment="1">
      <alignment horizontal="right"/>
    </xf>
    <xf numFmtId="0" fontId="3" fillId="0" borderId="3" xfId="1" applyFont="1" applyFill="1" applyBorder="1"/>
    <xf numFmtId="0" fontId="1" fillId="0" borderId="0" xfId="1" applyFont="1" applyBorder="1"/>
    <xf numFmtId="0" fontId="5" fillId="0" borderId="4" xfId="1" applyFont="1" applyFill="1" applyBorder="1"/>
    <xf numFmtId="1" fontId="4" fillId="0" borderId="0" xfId="1" applyNumberFormat="1" applyFont="1" applyFill="1" applyBorder="1" applyAlignment="1">
      <alignment horizontal="right"/>
    </xf>
    <xf numFmtId="1" fontId="1" fillId="0" borderId="0" xfId="1" applyNumberFormat="1" applyFont="1" applyFill="1" applyBorder="1"/>
    <xf numFmtId="164" fontId="1" fillId="0" borderId="0" xfId="1" applyNumberFormat="1" applyFont="1" applyFill="1" applyBorder="1"/>
    <xf numFmtId="0" fontId="1" fillId="0" borderId="5" xfId="1" applyFont="1" applyFill="1" applyBorder="1"/>
    <xf numFmtId="0" fontId="5" fillId="0" borderId="5" xfId="1" applyFont="1" applyFill="1" applyBorder="1"/>
    <xf numFmtId="0" fontId="5" fillId="0" borderId="4" xfId="1" applyFont="1" applyBorder="1"/>
    <xf numFmtId="0" fontId="5" fillId="0" borderId="5" xfId="1" applyFont="1" applyBorder="1"/>
    <xf numFmtId="0" fontId="3" fillId="0" borderId="4" xfId="1" applyFont="1" applyFill="1" applyBorder="1"/>
    <xf numFmtId="0" fontId="3" fillId="0" borderId="5" xfId="1" applyFont="1" applyFill="1" applyBorder="1"/>
    <xf numFmtId="0" fontId="6" fillId="0" borderId="0" xfId="1" applyFont="1" applyFill="1" applyBorder="1" applyAlignment="1">
      <alignment horizontal="right"/>
    </xf>
    <xf numFmtId="0" fontId="6" fillId="4" borderId="0" xfId="1" applyFont="1" applyFill="1" applyAlignment="1">
      <alignment horizontal="right"/>
    </xf>
    <xf numFmtId="0" fontId="7" fillId="5" borderId="4" xfId="1" applyFont="1" applyFill="1" applyBorder="1" applyAlignment="1">
      <alignment horizontal="left"/>
    </xf>
    <xf numFmtId="3" fontId="2" fillId="6" borderId="8" xfId="1" applyNumberFormat="1" applyFont="1" applyFill="1" applyBorder="1" applyAlignment="1">
      <alignment horizontal="right"/>
    </xf>
    <xf numFmtId="3" fontId="1" fillId="5" borderId="0" xfId="1" applyNumberFormat="1" applyFont="1" applyFill="1" applyBorder="1" applyAlignment="1">
      <alignment horizontal="right"/>
    </xf>
    <xf numFmtId="1" fontId="1" fillId="5" borderId="0" xfId="1" applyNumberFormat="1" applyFont="1" applyFill="1" applyBorder="1" applyAlignment="1">
      <alignment horizontal="right"/>
    </xf>
    <xf numFmtId="3" fontId="1" fillId="5" borderId="9" xfId="2" applyNumberFormat="1" applyFont="1" applyFill="1" applyBorder="1" applyAlignment="1">
      <alignment horizontal="right"/>
    </xf>
    <xf numFmtId="3" fontId="1" fillId="5" borderId="0" xfId="2" applyNumberFormat="1" applyFont="1" applyFill="1" applyBorder="1" applyAlignment="1">
      <alignment horizontal="right"/>
    </xf>
    <xf numFmtId="164" fontId="1" fillId="2" borderId="5" xfId="2" applyNumberFormat="1" applyFont="1" applyFill="1" applyBorder="1" applyAlignment="1">
      <alignment horizontal="right"/>
    </xf>
    <xf numFmtId="164" fontId="1" fillId="3" borderId="0" xfId="2" applyNumberFormat="1" applyFont="1" applyFill="1" applyBorder="1" applyAlignment="1">
      <alignment horizontal="right"/>
    </xf>
    <xf numFmtId="0" fontId="7" fillId="5" borderId="10" xfId="1" applyFont="1" applyFill="1" applyBorder="1" applyAlignment="1">
      <alignment horizontal="left"/>
    </xf>
    <xf numFmtId="0" fontId="1" fillId="0" borderId="0" xfId="1" applyFont="1"/>
    <xf numFmtId="0" fontId="1" fillId="0" borderId="4" xfId="1" applyFont="1" applyFill="1" applyBorder="1" applyAlignment="1">
      <alignment horizontal="left" indent="1"/>
    </xf>
    <xf numFmtId="3" fontId="1" fillId="0" borderId="0" xfId="1" applyNumberFormat="1" applyFont="1" applyBorder="1" applyAlignment="1">
      <alignment horizontal="right"/>
    </xf>
    <xf numFmtId="1" fontId="1" fillId="0" borderId="0" xfId="1" applyNumberFormat="1" applyFont="1" applyBorder="1" applyAlignment="1">
      <alignment horizontal="right"/>
    </xf>
    <xf numFmtId="3" fontId="1" fillId="0" borderId="9" xfId="2" applyNumberFormat="1" applyFont="1" applyBorder="1" applyAlignment="1">
      <alignment horizontal="right"/>
    </xf>
    <xf numFmtId="3" fontId="1" fillId="0" borderId="0" xfId="2" applyNumberFormat="1" applyFont="1" applyBorder="1" applyAlignment="1">
      <alignment horizontal="right"/>
    </xf>
    <xf numFmtId="0" fontId="1" fillId="0" borderId="10" xfId="1" applyFont="1" applyFill="1" applyBorder="1" applyAlignment="1">
      <alignment horizontal="left" indent="1"/>
    </xf>
    <xf numFmtId="164" fontId="1" fillId="0" borderId="4" xfId="2" applyNumberFormat="1" applyFont="1" applyFill="1" applyBorder="1" applyAlignment="1">
      <alignment horizontal="left" indent="1"/>
    </xf>
    <xf numFmtId="164" fontId="2" fillId="6" borderId="8" xfId="2" applyNumberFormat="1" applyFont="1" applyFill="1" applyBorder="1" applyAlignment="1">
      <alignment horizontal="right"/>
    </xf>
    <xf numFmtId="0" fontId="1" fillId="0" borderId="0" xfId="2" applyNumberFormat="1" applyFont="1" applyBorder="1" applyAlignment="1">
      <alignment horizontal="right"/>
    </xf>
    <xf numFmtId="164" fontId="1" fillId="0" borderId="0" xfId="2" applyNumberFormat="1" applyFont="1" applyBorder="1" applyAlignment="1">
      <alignment horizontal="right"/>
    </xf>
    <xf numFmtId="164" fontId="1" fillId="0" borderId="9" xfId="2" applyNumberFormat="1" applyFont="1" applyBorder="1" applyAlignment="1">
      <alignment horizontal="right"/>
    </xf>
    <xf numFmtId="164" fontId="1" fillId="0" borderId="10" xfId="2" applyNumberFormat="1" applyFont="1" applyFill="1" applyBorder="1" applyAlignment="1">
      <alignment horizontal="left" indent="1"/>
    </xf>
    <xf numFmtId="164" fontId="1" fillId="0" borderId="0" xfId="2" applyNumberFormat="1" applyFont="1" applyFill="1" applyBorder="1"/>
    <xf numFmtId="164" fontId="1" fillId="0" borderId="0" xfId="2" applyNumberFormat="1" applyFont="1"/>
    <xf numFmtId="165" fontId="1" fillId="5" borderId="4" xfId="1" applyNumberFormat="1" applyFont="1" applyFill="1" applyBorder="1" applyAlignment="1">
      <alignment horizontal="left" indent="1"/>
    </xf>
    <xf numFmtId="2" fontId="1" fillId="5" borderId="10" xfId="1" applyNumberFormat="1" applyFont="1" applyFill="1" applyBorder="1" applyAlignment="1">
      <alignment horizontal="left" indent="1"/>
    </xf>
    <xf numFmtId="164" fontId="1" fillId="5" borderId="10" xfId="2" applyNumberFormat="1" applyFont="1" applyFill="1" applyBorder="1" applyAlignment="1">
      <alignment horizontal="left" indent="2"/>
    </xf>
    <xf numFmtId="2" fontId="1" fillId="5" borderId="4" xfId="1" applyNumberFormat="1" applyFont="1" applyFill="1" applyBorder="1" applyAlignment="1">
      <alignment horizontal="left" indent="1"/>
    </xf>
    <xf numFmtId="0" fontId="1" fillId="0" borderId="11" xfId="1" applyFont="1" applyFill="1" applyBorder="1" applyAlignment="1">
      <alignment horizontal="left" indent="1"/>
    </xf>
    <xf numFmtId="4" fontId="2" fillId="6" borderId="8" xfId="1" applyNumberFormat="1" applyFont="1" applyFill="1" applyBorder="1" applyAlignment="1">
      <alignment horizontal="right"/>
    </xf>
    <xf numFmtId="0" fontId="1" fillId="0" borderId="0" xfId="1" applyNumberFormat="1" applyFont="1" applyBorder="1" applyAlignment="1">
      <alignment horizontal="right"/>
    </xf>
    <xf numFmtId="4" fontId="1" fillId="0" borderId="0" xfId="1" applyNumberFormat="1" applyFont="1" applyBorder="1" applyAlignment="1">
      <alignment horizontal="right"/>
    </xf>
    <xf numFmtId="4" fontId="1" fillId="0" borderId="9" xfId="2" applyNumberFormat="1" applyFont="1" applyBorder="1" applyAlignment="1">
      <alignment horizontal="right"/>
    </xf>
    <xf numFmtId="4" fontId="1" fillId="0" borderId="0" xfId="2" applyNumberFormat="1" applyFont="1" applyBorder="1" applyAlignment="1">
      <alignment horizontal="right"/>
    </xf>
    <xf numFmtId="0" fontId="1" fillId="0" borderId="5" xfId="1" applyFont="1" applyFill="1" applyBorder="1" applyAlignment="1">
      <alignment horizontal="left" indent="1"/>
    </xf>
    <xf numFmtId="0" fontId="7" fillId="5" borderId="11" xfId="1" applyFont="1" applyFill="1" applyBorder="1" applyAlignment="1">
      <alignment horizontal="left"/>
    </xf>
    <xf numFmtId="0" fontId="1" fillId="0" borderId="11" xfId="1" applyFont="1" applyBorder="1" applyAlignment="1">
      <alignment horizontal="left" indent="1"/>
    </xf>
    <xf numFmtId="0" fontId="1" fillId="0" borderId="10" xfId="1" applyFont="1" applyBorder="1" applyAlignment="1">
      <alignment horizontal="left" indent="1"/>
    </xf>
    <xf numFmtId="3" fontId="1" fillId="0" borderId="9" xfId="2" applyNumberFormat="1" applyFont="1" applyFill="1" applyBorder="1" applyAlignment="1">
      <alignment horizontal="right"/>
    </xf>
    <xf numFmtId="0" fontId="1" fillId="4" borderId="0" xfId="1" applyFont="1" applyFill="1"/>
    <xf numFmtId="0" fontId="1" fillId="0" borderId="11" xfId="1" applyFont="1" applyFill="1" applyBorder="1" applyAlignment="1">
      <alignment horizontal="left"/>
    </xf>
    <xf numFmtId="0" fontId="1" fillId="0" borderId="10" xfId="1" applyFont="1" applyFill="1" applyBorder="1" applyAlignment="1">
      <alignment horizontal="left"/>
    </xf>
    <xf numFmtId="0" fontId="7" fillId="4" borderId="11" xfId="1" applyFont="1" applyFill="1" applyBorder="1"/>
    <xf numFmtId="3" fontId="2" fillId="4" borderId="8" xfId="1" applyNumberFormat="1" applyFont="1" applyFill="1" applyBorder="1" applyAlignment="1">
      <alignment horizontal="right"/>
    </xf>
    <xf numFmtId="3" fontId="7" fillId="4" borderId="0" xfId="1" applyNumberFormat="1" applyFont="1" applyFill="1" applyBorder="1" applyAlignment="1">
      <alignment horizontal="right"/>
    </xf>
    <xf numFmtId="1" fontId="7" fillId="4" borderId="0" xfId="1" applyNumberFormat="1" applyFont="1" applyFill="1" applyBorder="1" applyAlignment="1">
      <alignment horizontal="right"/>
    </xf>
    <xf numFmtId="3" fontId="7" fillId="4" borderId="9" xfId="2" applyNumberFormat="1" applyFont="1" applyFill="1" applyBorder="1" applyAlignment="1">
      <alignment horizontal="right"/>
    </xf>
    <xf numFmtId="3" fontId="7" fillId="4" borderId="0" xfId="2" applyNumberFormat="1" applyFont="1" applyFill="1" applyBorder="1" applyAlignment="1">
      <alignment horizontal="right"/>
    </xf>
    <xf numFmtId="164" fontId="7" fillId="2" borderId="5" xfId="2" applyNumberFormat="1" applyFont="1" applyFill="1" applyBorder="1" applyAlignment="1">
      <alignment horizontal="right"/>
    </xf>
    <xf numFmtId="0" fontId="7" fillId="4" borderId="10" xfId="1" applyFont="1" applyFill="1" applyBorder="1"/>
    <xf numFmtId="0" fontId="1" fillId="0" borderId="11" xfId="1" applyFont="1" applyFill="1" applyBorder="1"/>
    <xf numFmtId="0" fontId="1" fillId="0" borderId="10" xfId="1" applyFont="1" applyFill="1" applyBorder="1"/>
    <xf numFmtId="0" fontId="7" fillId="0" borderId="11" xfId="1" applyFont="1" applyFill="1" applyBorder="1"/>
    <xf numFmtId="0" fontId="7" fillId="0" borderId="10" xfId="1" applyFont="1" applyFill="1" applyBorder="1"/>
    <xf numFmtId="0" fontId="1" fillId="0" borderId="12" xfId="1" applyFont="1" applyFill="1" applyBorder="1"/>
    <xf numFmtId="3" fontId="2" fillId="6" borderId="13" xfId="1" applyNumberFormat="1" applyFont="1" applyFill="1" applyBorder="1" applyAlignment="1">
      <alignment horizontal="right"/>
    </xf>
    <xf numFmtId="3" fontId="1" fillId="0" borderId="14" xfId="1" applyNumberFormat="1" applyFont="1" applyBorder="1" applyAlignment="1">
      <alignment horizontal="right"/>
    </xf>
    <xf numFmtId="1" fontId="1" fillId="0" borderId="14" xfId="1" applyNumberFormat="1" applyFont="1" applyBorder="1" applyAlignment="1">
      <alignment horizontal="right"/>
    </xf>
    <xf numFmtId="3" fontId="1" fillId="0" borderId="15" xfId="2" applyNumberFormat="1" applyFont="1" applyBorder="1" applyAlignment="1">
      <alignment horizontal="right"/>
    </xf>
    <xf numFmtId="3" fontId="1" fillId="0" borderId="14" xfId="2" applyNumberFormat="1" applyFont="1" applyBorder="1" applyAlignment="1">
      <alignment horizontal="right"/>
    </xf>
    <xf numFmtId="164" fontId="1" fillId="2" borderId="16" xfId="2" applyNumberFormat="1" applyFont="1" applyFill="1" applyBorder="1" applyAlignment="1">
      <alignment horizontal="right"/>
    </xf>
    <xf numFmtId="0" fontId="1" fillId="0" borderId="4" xfId="1" applyFont="1" applyFill="1" applyBorder="1"/>
    <xf numFmtId="0" fontId="7" fillId="4" borderId="4" xfId="1" applyFont="1" applyFill="1" applyBorder="1"/>
    <xf numFmtId="3" fontId="1" fillId="7" borderId="0" xfId="1" applyNumberFormat="1" applyFont="1" applyFill="1" applyBorder="1" applyAlignment="1">
      <alignment horizontal="right"/>
    </xf>
    <xf numFmtId="0" fontId="7" fillId="4" borderId="4" xfId="1" applyFont="1" applyFill="1" applyBorder="1" applyAlignment="1">
      <alignment wrapText="1"/>
    </xf>
    <xf numFmtId="0" fontId="7" fillId="4" borderId="10" xfId="1" applyFont="1" applyFill="1" applyBorder="1" applyAlignment="1">
      <alignment wrapText="1"/>
    </xf>
    <xf numFmtId="0" fontId="7" fillId="0" borderId="4" xfId="1" applyFont="1" applyFill="1" applyBorder="1"/>
    <xf numFmtId="0" fontId="1" fillId="5" borderId="0" xfId="1" applyNumberFormat="1" applyFont="1" applyFill="1" applyBorder="1" applyAlignment="1">
      <alignment horizontal="right"/>
    </xf>
    <xf numFmtId="0" fontId="1" fillId="5" borderId="0" xfId="2" applyNumberFormat="1" applyFont="1" applyFill="1" applyBorder="1" applyAlignment="1">
      <alignment horizontal="right"/>
    </xf>
    <xf numFmtId="164" fontId="1" fillId="5" borderId="0" xfId="2" applyNumberFormat="1" applyFont="1" applyFill="1" applyBorder="1" applyAlignment="1">
      <alignment horizontal="right"/>
    </xf>
    <xf numFmtId="10" fontId="2" fillId="6" borderId="8" xfId="1" applyNumberFormat="1" applyFont="1" applyFill="1" applyBorder="1" applyAlignment="1">
      <alignment horizontal="right"/>
    </xf>
    <xf numFmtId="164" fontId="1" fillId="5" borderId="0" xfId="1" applyNumberFormat="1" applyFont="1" applyFill="1" applyBorder="1" applyAlignment="1">
      <alignment horizontal="right"/>
    </xf>
    <xf numFmtId="10" fontId="1" fillId="5" borderId="9" xfId="2" applyNumberFormat="1" applyFont="1" applyFill="1" applyBorder="1" applyAlignment="1">
      <alignment horizontal="right"/>
    </xf>
    <xf numFmtId="10" fontId="1" fillId="5" borderId="0" xfId="2" applyNumberFormat="1" applyFont="1" applyFill="1" applyBorder="1" applyAlignment="1">
      <alignment horizontal="right"/>
    </xf>
    <xf numFmtId="0" fontId="1" fillId="0" borderId="4" xfId="1" applyFont="1" applyBorder="1" applyAlignment="1">
      <alignment horizontal="left" indent="1"/>
    </xf>
    <xf numFmtId="164" fontId="1" fillId="0" borderId="0" xfId="1" applyNumberFormat="1" applyFont="1" applyBorder="1" applyAlignment="1">
      <alignment horizontal="right"/>
    </xf>
    <xf numFmtId="10" fontId="1" fillId="0" borderId="9" xfId="2" applyNumberFormat="1" applyFont="1" applyBorder="1" applyAlignment="1">
      <alignment horizontal="right"/>
    </xf>
    <xf numFmtId="164" fontId="1" fillId="0" borderId="9" xfId="1" applyNumberFormat="1" applyFont="1" applyBorder="1" applyAlignment="1">
      <alignment horizontal="right"/>
    </xf>
    <xf numFmtId="10" fontId="1" fillId="0" borderId="0" xfId="2" applyNumberFormat="1" applyFont="1" applyBorder="1" applyAlignment="1">
      <alignment horizontal="right"/>
    </xf>
    <xf numFmtId="0" fontId="7" fillId="0" borderId="4" xfId="1" applyFont="1" applyFill="1" applyBorder="1" applyAlignment="1">
      <alignment horizontal="left" indent="1"/>
    </xf>
    <xf numFmtId="0" fontId="7" fillId="0" borderId="10" xfId="1" applyFont="1" applyFill="1" applyBorder="1" applyAlignment="1">
      <alignment horizontal="left" indent="1"/>
    </xf>
    <xf numFmtId="0" fontId="7" fillId="0" borderId="4" xfId="3" applyFont="1" applyFill="1" applyBorder="1" applyAlignment="1">
      <alignment horizontal="left" indent="1"/>
    </xf>
    <xf numFmtId="0" fontId="7" fillId="0" borderId="10" xfId="3" applyFont="1" applyFill="1" applyBorder="1" applyAlignment="1">
      <alignment horizontal="left" indent="1"/>
    </xf>
    <xf numFmtId="0" fontId="7" fillId="0" borderId="4" xfId="3" applyFont="1" applyBorder="1" applyAlignment="1">
      <alignment horizontal="left" indent="1"/>
    </xf>
    <xf numFmtId="0" fontId="7" fillId="0" borderId="10" xfId="3" applyFont="1" applyBorder="1" applyAlignment="1">
      <alignment horizontal="left" indent="1"/>
    </xf>
    <xf numFmtId="164" fontId="7" fillId="4" borderId="4" xfId="1" applyNumberFormat="1" applyFont="1" applyFill="1" applyBorder="1"/>
    <xf numFmtId="10" fontId="2" fillId="4" borderId="8" xfId="1" applyNumberFormat="1" applyFont="1" applyFill="1" applyBorder="1" applyAlignment="1">
      <alignment horizontal="right"/>
    </xf>
    <xf numFmtId="0" fontId="1" fillId="4" borderId="0" xfId="2" applyNumberFormat="1" applyFont="1" applyFill="1" applyBorder="1" applyAlignment="1">
      <alignment horizontal="right"/>
    </xf>
    <xf numFmtId="164" fontId="1" fillId="4" borderId="0" xfId="2" applyNumberFormat="1" applyFont="1" applyFill="1" applyBorder="1" applyAlignment="1">
      <alignment horizontal="right"/>
    </xf>
    <xf numFmtId="1" fontId="1" fillId="4" borderId="0" xfId="1" applyNumberFormat="1" applyFont="1" applyFill="1" applyBorder="1" applyAlignment="1">
      <alignment horizontal="right"/>
    </xf>
    <xf numFmtId="164" fontId="1" fillId="4" borderId="0" xfId="1" applyNumberFormat="1" applyFont="1" applyFill="1" applyBorder="1" applyAlignment="1">
      <alignment horizontal="right"/>
    </xf>
    <xf numFmtId="10" fontId="1" fillId="4" borderId="9" xfId="2" applyNumberFormat="1" applyFont="1" applyFill="1" applyBorder="1" applyAlignment="1">
      <alignment horizontal="right"/>
    </xf>
    <xf numFmtId="164" fontId="1" fillId="4" borderId="9" xfId="2" applyNumberFormat="1" applyFont="1" applyFill="1" applyBorder="1" applyAlignment="1">
      <alignment horizontal="right"/>
    </xf>
    <xf numFmtId="10" fontId="1" fillId="4" borderId="0" xfId="2" applyNumberFormat="1" applyFont="1" applyFill="1" applyBorder="1" applyAlignment="1">
      <alignment horizontal="right"/>
    </xf>
    <xf numFmtId="164" fontId="7" fillId="4" borderId="10" xfId="1" applyNumberFormat="1" applyFont="1" applyFill="1" applyBorder="1"/>
    <xf numFmtId="0" fontId="1" fillId="0" borderId="4" xfId="1" applyFont="1" applyFill="1" applyBorder="1" applyAlignment="1">
      <alignment horizontal="left"/>
    </xf>
    <xf numFmtId="3" fontId="1" fillId="0" borderId="0" xfId="1" applyNumberFormat="1" applyFont="1" applyFill="1" applyBorder="1"/>
    <xf numFmtId="3" fontId="1" fillId="0" borderId="0" xfId="1" applyNumberFormat="1" applyFont="1"/>
    <xf numFmtId="3" fontId="1" fillId="4" borderId="0" xfId="1" applyNumberFormat="1" applyFont="1" applyFill="1" applyBorder="1" applyAlignment="1">
      <alignment horizontal="right"/>
    </xf>
    <xf numFmtId="3" fontId="1" fillId="4" borderId="9" xfId="2" applyNumberFormat="1" applyFont="1" applyFill="1" applyBorder="1" applyAlignment="1">
      <alignment horizontal="right"/>
    </xf>
    <xf numFmtId="3" fontId="1" fillId="4" borderId="9" xfId="1" applyNumberFormat="1" applyFont="1" applyFill="1" applyBorder="1" applyAlignment="1">
      <alignment horizontal="right"/>
    </xf>
    <xf numFmtId="3" fontId="1" fillId="4" borderId="0" xfId="2" applyNumberFormat="1" applyFont="1" applyFill="1" applyBorder="1" applyAlignment="1">
      <alignment horizontal="right"/>
    </xf>
    <xf numFmtId="0" fontId="7" fillId="0" borderId="4" xfId="1" applyFont="1" applyFill="1" applyBorder="1" applyAlignment="1">
      <alignment wrapText="1"/>
    </xf>
    <xf numFmtId="3" fontId="1" fillId="8" borderId="0" xfId="1" applyNumberFormat="1" applyFont="1" applyFill="1" applyBorder="1" applyAlignment="1">
      <alignment horizontal="right"/>
    </xf>
    <xf numFmtId="0" fontId="7" fillId="0" borderId="10" xfId="1" applyFont="1" applyFill="1" applyBorder="1" applyAlignment="1">
      <alignment wrapText="1"/>
    </xf>
    <xf numFmtId="9" fontId="1" fillId="0" borderId="0" xfId="2" applyFont="1" applyFill="1" applyBorder="1"/>
    <xf numFmtId="2" fontId="1" fillId="0" borderId="0" xfId="1" applyNumberFormat="1" applyFont="1" applyFill="1" applyBorder="1"/>
    <xf numFmtId="2" fontId="1" fillId="0" borderId="0" xfId="1" applyNumberFormat="1" applyFont="1"/>
    <xf numFmtId="2" fontId="7" fillId="0" borderId="4" xfId="1" applyNumberFormat="1" applyFont="1" applyFill="1" applyBorder="1"/>
    <xf numFmtId="4" fontId="1" fillId="0" borderId="9" xfId="1" applyNumberFormat="1" applyFont="1" applyBorder="1" applyAlignment="1">
      <alignment horizontal="right"/>
    </xf>
    <xf numFmtId="2" fontId="7" fillId="0" borderId="10" xfId="1" applyNumberFormat="1" applyFont="1" applyFill="1" applyBorder="1"/>
    <xf numFmtId="3" fontId="7" fillId="4" borderId="4" xfId="1" applyNumberFormat="1" applyFont="1" applyFill="1" applyBorder="1"/>
    <xf numFmtId="3" fontId="7" fillId="4" borderId="10" xfId="1" applyNumberFormat="1" applyFont="1" applyFill="1" applyBorder="1"/>
    <xf numFmtId="0" fontId="7" fillId="4" borderId="17" xfId="1" applyFont="1" applyFill="1" applyBorder="1"/>
    <xf numFmtId="3" fontId="2" fillId="4" borderId="18" xfId="1" applyNumberFormat="1" applyFont="1" applyFill="1" applyBorder="1" applyAlignment="1">
      <alignment horizontal="right"/>
    </xf>
    <xf numFmtId="3" fontId="1" fillId="4" borderId="19" xfId="1" applyNumberFormat="1" applyFont="1" applyFill="1" applyBorder="1" applyAlignment="1">
      <alignment horizontal="right"/>
    </xf>
    <xf numFmtId="1" fontId="1" fillId="4" borderId="19" xfId="1" applyNumberFormat="1" applyFont="1" applyFill="1" applyBorder="1" applyAlignment="1">
      <alignment horizontal="right"/>
    </xf>
    <xf numFmtId="3" fontId="1" fillId="4" borderId="20" xfId="2" applyNumberFormat="1" applyFont="1" applyFill="1" applyBorder="1" applyAlignment="1">
      <alignment horizontal="right"/>
    </xf>
    <xf numFmtId="3" fontId="1" fillId="4" borderId="20" xfId="1" applyNumberFormat="1" applyFont="1" applyFill="1" applyBorder="1" applyAlignment="1">
      <alignment horizontal="right"/>
    </xf>
    <xf numFmtId="3" fontId="1" fillId="4" borderId="19" xfId="2" applyNumberFormat="1" applyFont="1" applyFill="1" applyBorder="1" applyAlignment="1">
      <alignment horizontal="right"/>
    </xf>
    <xf numFmtId="164" fontId="1" fillId="2" borderId="21" xfId="2" applyNumberFormat="1" applyFont="1" applyFill="1" applyBorder="1" applyAlignment="1">
      <alignment horizontal="right"/>
    </xf>
    <xf numFmtId="164" fontId="1" fillId="3" borderId="0" xfId="1" applyNumberFormat="1" applyFont="1" applyFill="1" applyBorder="1"/>
    <xf numFmtId="0" fontId="1" fillId="0" borderId="17" xfId="1" applyFont="1" applyFill="1" applyBorder="1"/>
    <xf numFmtId="1" fontId="4" fillId="0" borderId="19" xfId="1" applyNumberFormat="1" applyFont="1" applyFill="1" applyBorder="1" applyAlignment="1">
      <alignment horizontal="right"/>
    </xf>
    <xf numFmtId="1" fontId="1" fillId="0" borderId="19" xfId="1" applyNumberFormat="1" applyFont="1" applyFill="1" applyBorder="1"/>
    <xf numFmtId="0" fontId="1" fillId="0" borderId="19" xfId="1" applyFont="1" applyFill="1" applyBorder="1"/>
    <xf numFmtId="164" fontId="1" fillId="0" borderId="19" xfId="1" applyNumberFormat="1" applyFont="1" applyFill="1" applyBorder="1"/>
    <xf numFmtId="164" fontId="1" fillId="0" borderId="21" xfId="1" applyNumberFormat="1" applyFont="1" applyFill="1" applyBorder="1"/>
    <xf numFmtId="0" fontId="1" fillId="0" borderId="21" xfId="1" applyFont="1" applyFill="1" applyBorder="1"/>
    <xf numFmtId="0" fontId="1" fillId="0" borderId="10" xfId="1" applyFont="1" applyBorder="1"/>
    <xf numFmtId="1" fontId="2" fillId="9" borderId="0" xfId="1" applyNumberFormat="1" applyFont="1" applyFill="1" applyBorder="1" applyAlignment="1">
      <alignment horizontal="right"/>
    </xf>
    <xf numFmtId="1" fontId="1" fillId="0" borderId="0" xfId="1" applyNumberFormat="1" applyFont="1" applyBorder="1"/>
    <xf numFmtId="164" fontId="1" fillId="0" borderId="0" xfId="1" applyNumberFormat="1" applyFont="1" applyBorder="1"/>
    <xf numFmtId="1" fontId="2" fillId="9" borderId="4" xfId="1" applyNumberFormat="1" applyFont="1" applyFill="1" applyBorder="1" applyAlignment="1">
      <alignment horizontal="right"/>
    </xf>
    <xf numFmtId="164" fontId="1" fillId="2" borderId="0" xfId="1" applyNumberFormat="1" applyFont="1" applyFill="1" applyBorder="1"/>
    <xf numFmtId="0" fontId="9" fillId="10" borderId="1" xfId="1" applyFont="1" applyFill="1" applyBorder="1" applyAlignment="1">
      <alignment horizontal="right" vertical="center" wrapText="1"/>
    </xf>
    <xf numFmtId="3" fontId="10" fillId="10" borderId="6" xfId="1" applyNumberFormat="1" applyFont="1" applyFill="1" applyBorder="1" applyAlignment="1">
      <alignment horizontal="center" wrapText="1"/>
    </xf>
    <xf numFmtId="1" fontId="11" fillId="10" borderId="2" xfId="1" applyNumberFormat="1" applyFont="1" applyFill="1" applyBorder="1" applyAlignment="1">
      <alignment horizontal="right" textRotation="90"/>
    </xf>
    <xf numFmtId="0" fontId="11" fillId="10" borderId="2" xfId="1" applyFont="1" applyFill="1" applyBorder="1" applyAlignment="1">
      <alignment horizontal="right"/>
    </xf>
    <xf numFmtId="164" fontId="11" fillId="10" borderId="2" xfId="1" applyNumberFormat="1" applyFont="1" applyFill="1" applyBorder="1" applyAlignment="1">
      <alignment horizontal="right"/>
    </xf>
    <xf numFmtId="164" fontId="11" fillId="10" borderId="2" xfId="1" applyNumberFormat="1" applyFont="1" applyFill="1" applyBorder="1" applyAlignment="1">
      <alignment horizontal="right" wrapText="1"/>
    </xf>
    <xf numFmtId="164" fontId="12" fillId="10" borderId="3" xfId="1" applyNumberFormat="1" applyFont="1" applyFill="1" applyBorder="1" applyAlignment="1">
      <alignment horizontal="right" wrapText="1"/>
    </xf>
    <xf numFmtId="164" fontId="12" fillId="10" borderId="2" xfId="1" applyNumberFormat="1" applyFont="1" applyFill="1" applyBorder="1" applyAlignment="1">
      <alignment horizontal="right" wrapText="1"/>
    </xf>
    <xf numFmtId="0" fontId="9" fillId="10" borderId="7" xfId="1" applyFont="1" applyFill="1" applyBorder="1" applyAlignment="1">
      <alignment horizontal="right" vertical="center" wrapText="1"/>
    </xf>
    <xf numFmtId="166" fontId="2" fillId="6" borderId="8" xfId="1" applyNumberFormat="1" applyFont="1" applyFill="1" applyBorder="1" applyAlignment="1">
      <alignment horizontal="right"/>
    </xf>
    <xf numFmtId="166" fontId="1" fillId="8" borderId="0" xfId="1" applyNumberFormat="1" applyFont="1" applyFill="1" applyBorder="1" applyAlignment="1">
      <alignment horizontal="right"/>
    </xf>
  </cellXfs>
  <cellStyles count="4">
    <cellStyle name="%" xfId="3"/>
    <cellStyle name="Prozent 2" xfId="2"/>
    <cellStyle name="Standard" xfId="0" builtinId="0"/>
    <cellStyle name="Standard_consensus_1 2 2" xfId="1"/>
  </cellStyles>
  <dxfs count="0"/>
  <tableStyles count="0" defaultTableStyle="TableStyleMedium2" defaultPivotStyle="PivotStyleLight16"/>
  <colors>
    <mruColors>
      <color rgb="FFE200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435428</xdr:colOff>
      <xdr:row>11</xdr:row>
      <xdr:rowOff>95250</xdr:rowOff>
    </xdr:from>
    <xdr:to>
      <xdr:col>33</xdr:col>
      <xdr:colOff>2228850</xdr:colOff>
      <xdr:row>11</xdr:row>
      <xdr:rowOff>952500</xdr:rowOff>
    </xdr:to>
    <xdr:pic>
      <xdr:nvPicPr>
        <xdr:cNvPr id="2" name="Grafik 1" descr="Logo weiss.png">
          <a:extLst>
            <a:ext uri="{FF2B5EF4-FFF2-40B4-BE49-F238E27FC236}">
              <a16:creationId xmlns:a16="http://schemas.microsoft.com/office/drawing/2014/main" id="{B631382E-DC4E-485B-B976-D32AF5944006}"/>
            </a:ext>
          </a:extLst>
        </xdr:cNvPr>
        <xdr:cNvPicPr>
          <a:picLocks noChangeAspect="1"/>
        </xdr:cNvPicPr>
      </xdr:nvPicPr>
      <xdr:blipFill>
        <a:blip xmlns:r="http://schemas.openxmlformats.org/officeDocument/2006/relationships" r:embed="rId1" cstate="print"/>
        <a:stretch>
          <a:fillRect/>
        </a:stretch>
      </xdr:blipFill>
      <xdr:spPr>
        <a:xfrm>
          <a:off x="21257078" y="2209800"/>
          <a:ext cx="1793422" cy="857250"/>
        </a:xfrm>
        <a:prstGeom prst="rect">
          <a:avLst/>
        </a:prstGeom>
      </xdr:spPr>
    </xdr:pic>
    <xdr:clientData/>
  </xdr:twoCellAnchor>
  <xdr:twoCellAnchor editAs="oneCell">
    <xdr:from>
      <xdr:col>0</xdr:col>
      <xdr:colOff>276225</xdr:colOff>
      <xdr:row>11</xdr:row>
      <xdr:rowOff>85725</xdr:rowOff>
    </xdr:from>
    <xdr:to>
      <xdr:col>0</xdr:col>
      <xdr:colOff>2069647</xdr:colOff>
      <xdr:row>11</xdr:row>
      <xdr:rowOff>942975</xdr:rowOff>
    </xdr:to>
    <xdr:pic>
      <xdr:nvPicPr>
        <xdr:cNvPr id="3" name="Grafik 2" descr="Logo weiss.png">
          <a:extLst>
            <a:ext uri="{FF2B5EF4-FFF2-40B4-BE49-F238E27FC236}">
              <a16:creationId xmlns:a16="http://schemas.microsoft.com/office/drawing/2014/main" id="{D101AA0D-7626-4D3D-8681-67C0FE1C179A}"/>
            </a:ext>
          </a:extLst>
        </xdr:cNvPr>
        <xdr:cNvPicPr>
          <a:picLocks noChangeAspect="1"/>
        </xdr:cNvPicPr>
      </xdr:nvPicPr>
      <xdr:blipFill>
        <a:blip xmlns:r="http://schemas.openxmlformats.org/officeDocument/2006/relationships" r:embed="rId1" cstate="print"/>
        <a:stretch>
          <a:fillRect/>
        </a:stretch>
      </xdr:blipFill>
      <xdr:spPr>
        <a:xfrm>
          <a:off x="276225" y="2154011"/>
          <a:ext cx="1793422"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ln01s\res2\Telecoms\MODELS\UK\CWC\CWC_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ln01s\res2\Telecoms\MODELS\GERMANY\Deutsche%20Telekom\Model\D297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r.telekom.de/2013/11_DT_Results/Q4/12_Consensus/Consensus%20Master%20Q2-13%20(INTERNAL)%20POST%20FEEDBACK%20-%20Kopi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72018_Q2%20Consensus_post%20feedbac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lf yrs"/>
      <sheetName val="Financials"/>
      <sheetName val="Cable"/>
      <sheetName val="Corp"/>
      <sheetName val="Rev&amp;CoGS"/>
      <sheetName val="Costs"/>
      <sheetName val="Bal Sheet"/>
      <sheetName val="DCF"/>
      <sheetName val="Tables"/>
      <sheetName val="UPDATE"/>
      <sheetName val="Template"/>
      <sheetName val="Macro1"/>
      <sheetName val="Vod-ATI"/>
      <sheetName val="VodUK"/>
      <sheetName val="BT"/>
      <sheetName val="TD"/>
      <sheetName val="KPN"/>
      <sheetName val="PT"/>
      <sheetName val="TI"/>
      <sheetName val="TIM"/>
      <sheetName val="D2 DCF"/>
      <sheetName val="Rev_CoGS"/>
      <sheetName val="Assumptions"/>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New Entrants Share Fixed"/>
      <sheetName val="New v Old"/>
      <sheetName val="Charts"/>
      <sheetName val="Subscriber forecasts"/>
      <sheetName val="Charts (2) D"/>
      <sheetName val="D2 DCF"/>
      <sheetName val="D2 Valn"/>
      <sheetName val="D2 Output"/>
      <sheetName val="WACC"/>
      <sheetName val="sum of parts"/>
      <sheetName val="Half year"/>
      <sheetName val="consolidation"/>
      <sheetName val="Autocom"/>
      <sheetName val="Arcor"/>
      <sheetName val="German Market Shares Fixed"/>
      <sheetName val="Rev&amp;CoGS"/>
      <sheetName val="Austria"/>
      <sheetName val="EBU"/>
      <sheetName val="CBU"/>
      <sheetName val="Mobile model"/>
      <sheetName val="Divisions"/>
      <sheetName val="Orange France"/>
      <sheetName val="TIM Italy"/>
      <sheetName val="Spain"/>
      <sheetName val="Returns"/>
      <sheetName val="AcqBS"/>
      <sheetName val="ADV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Alt1)"/>
      <sheetName val="Summary (Alt2)"/>
      <sheetName val="Q Cockpit"/>
      <sheetName val="FY Cockpit"/>
      <sheetName val="FY+1 Cockpit"/>
      <sheetName val="Summary Short"/>
      <sheetName val="Gaphic Overview CY to CY+4 "/>
      <sheetName val="Gaphic Overview Qs"/>
      <sheetName val="Recom. Share"/>
      <sheetName val="Recom. Sector"/>
      <sheetName val="Overview Qs"/>
      <sheetName val="Overview vs Planung Ys"/>
      <sheetName val="Overview vs Planung Qs"/>
      <sheetName val="Outlyer vs Current Q"/>
      <sheetName val="Outlyer vs Con CY"/>
      <sheetName val="Outlyer vs Con CY+1"/>
      <sheetName val="Outlyer vs Act Current Q"/>
      <sheetName val="Outlyer vs Act CY"/>
      <sheetName val="Outlyer vs Act CY+1"/>
      <sheetName val="Q1 Estimates"/>
      <sheetName val="Q2 Estimates"/>
      <sheetName val="Q3 Estimates"/>
      <sheetName val="Q4 Estimates"/>
      <sheetName val="CY Estimates"/>
      <sheetName val="CY+1 Estimates"/>
      <sheetName val="CY+2 Estimates"/>
      <sheetName val="CY+3 Estimates"/>
      <sheetName val="CY+4 Estimates"/>
      <sheetName val="Barclays"/>
      <sheetName val="Berenberg"/>
      <sheetName val="BoA"/>
      <sheetName val="Cheuvreux"/>
      <sheetName val="Citi"/>
      <sheetName val="CS"/>
      <sheetName val="Commerzbank"/>
      <sheetName val="Deutsche"/>
      <sheetName val="Exane"/>
      <sheetName val="Execution"/>
      <sheetName val="GS"/>
      <sheetName val="HSBC"/>
      <sheetName val="Jeffries"/>
      <sheetName val="JPM"/>
      <sheetName val="Kepler"/>
      <sheetName val="LBBW"/>
      <sheetName val="Macquarie"/>
      <sheetName val="Morgan Stanley"/>
      <sheetName val="Newstreet"/>
      <sheetName val="Nomura"/>
      <sheetName val="RBC"/>
      <sheetName val="Sanford Bernstein"/>
      <sheetName val="SG"/>
      <sheetName val="UBS"/>
      <sheetName val="Non-Core"/>
      <sheetName val="Outlyer Analysis"/>
      <sheetName val="Group"/>
      <sheetName val="Rev.."/>
      <sheetName val="EBITDA.."/>
      <sheetName val="FCF.."/>
      <sheetName val="Capex.."/>
      <sheetName val="DPS"/>
      <sheetName val="DE"/>
      <sheetName val="Rev"/>
      <sheetName val=" EBITDA"/>
      <sheetName val="Capex"/>
      <sheetName val="USA"/>
      <sheetName val="Rev."/>
      <sheetName val="EBITDA."/>
      <sheetName val="Capex."/>
      <sheetName val="EU"/>
      <sheetName val="Rev,"/>
      <sheetName val="EBITDA,"/>
      <sheetName val="Capex,"/>
      <sheetName val="TSI"/>
      <sheetName val="Rev-"/>
      <sheetName val="EBITDA-"/>
      <sheetName val="Capex-"/>
      <sheetName val="Input Reuters"/>
      <sheetName val="Input IBES"/>
      <sheetName val="US-Consensus"/>
      <sheetName val="DT WACCs"/>
      <sheetName val="Bandbreiten"/>
      <sheetName val="Bandbreitencharts"/>
      <sheetName val="IBES + Reuters"/>
      <sheetName val="Recommendations"/>
      <sheetName val="Diagramme Input"/>
      <sheetName val="Input Actuals"/>
      <sheetName val="Actuals Delta abs"/>
      <sheetName val="Actual Delta rel"/>
      <sheetName val="Current Actuals"/>
      <sheetName val="Current Actuals %"/>
      <sheetName val="Configurated Planning view"/>
      <sheetName val="Planing Delta abs"/>
      <sheetName val="Planing Delta rel"/>
      <sheetName val="Planung Input"/>
      <sheetName val="Guidance Impact - Overview"/>
      <sheetName val="Guidance Impact - CQ"/>
      <sheetName val="Guidance Impact - CY"/>
      <sheetName val="External pre Guidance -Overview"/>
      <sheetName val="External pre Guidance - CQ"/>
      <sheetName val="External pre Guidance - CY"/>
      <sheetName val="External last Q"/>
      <sheetName val="Summary Estim. Update"/>
      <sheetName val="Delta annual Overview"/>
      <sheetName val="Delta quarterly Overview"/>
      <sheetName val="New Estimates (prepared)"/>
      <sheetName val="Old Estimates (prepared)"/>
      <sheetName val="New Estimates (raw)"/>
      <sheetName val="Old Estimates (raw)"/>
      <sheetName val="Cover"/>
      <sheetName val="Guidance Monitor"/>
      <sheetName val="Valutation"/>
      <sheetName val="Reporting Season Calendar"/>
      <sheetName val="Rev Ys"/>
      <sheetName val="Rev Qs"/>
      <sheetName val="EBITDA Ys"/>
      <sheetName val="EBITDA Qs"/>
      <sheetName val="FCF Ys"/>
      <sheetName val="FCF Qs"/>
      <sheetName val="Net Income Qs"/>
      <sheetName val="Net Income Ys"/>
      <sheetName val="Capex Ys"/>
      <sheetName val="Cash Capex Qs"/>
      <sheetName val="Net Debt Ys"/>
      <sheetName val="Net Debt Qs"/>
      <sheetName val="Input Actuals (extern)"/>
    </sheetNames>
    <sheetDataSet>
      <sheetData sheetId="0">
        <row r="43">
          <cell r="A43" t="str">
            <v>iPF '11</v>
          </cell>
        </row>
        <row r="44">
          <cell r="A44" t="str">
            <v>FC 2+10</v>
          </cell>
        </row>
        <row r="45">
          <cell r="A45" t="str">
            <v>FC 5+7</v>
          </cell>
        </row>
        <row r="46">
          <cell r="A46" t="str">
            <v>iPF '12</v>
          </cell>
        </row>
        <row r="47">
          <cell r="A47" t="str">
            <v>FC 8+4</v>
          </cell>
        </row>
        <row r="48">
          <cell r="A48" t="str">
            <v>Act</v>
          </cell>
        </row>
        <row r="51">
          <cell r="A51" t="str">
            <v>iPF '11</v>
          </cell>
        </row>
        <row r="52">
          <cell r="A52" t="str">
            <v>iPF '12</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2"/>
      <sheetName val="Q Cockpit"/>
      <sheetName val="FY Cockpit"/>
      <sheetName val="FY+1 Cockpit"/>
      <sheetName val="Overview Ys"/>
      <sheetName val="Overview Qs"/>
      <sheetName val="Q1 Estimates"/>
      <sheetName val="Q2 Estimates"/>
      <sheetName val="Q3 Estimates"/>
      <sheetName val="Q4 Estimates"/>
      <sheetName val="CY Estimates"/>
      <sheetName val="CY+1 Estimates"/>
      <sheetName val="CY+2 Estimates"/>
      <sheetName val="CY+3 Estimates"/>
      <sheetName val="CY+4 Estimates"/>
      <sheetName val="BoA"/>
      <sheetName val="Barclays"/>
      <sheetName val="Berenberg"/>
      <sheetName val="Bernstein"/>
      <sheetName val="Citi"/>
      <sheetName val="Commerzbank"/>
      <sheetName val="CS"/>
      <sheetName val="Deutsche"/>
      <sheetName val="Exane"/>
      <sheetName val="GS"/>
      <sheetName val="HSBC"/>
      <sheetName val="Jefferies"/>
      <sheetName val="JPM"/>
      <sheetName val="Cheuvreux"/>
      <sheetName val="LBBW"/>
      <sheetName val="Macquarie"/>
      <sheetName val="Morgan Stanley"/>
      <sheetName val="Newstreet"/>
      <sheetName val="Raymond James"/>
      <sheetName val="RBC"/>
      <sheetName val="Redburn"/>
      <sheetName val="SG"/>
      <sheetName val="UBS"/>
      <sheetName val="Non-Core"/>
      <sheetName val="Non-Core (2)"/>
      <sheetName val="Diagramme Input"/>
      <sheetName val="Input Actuals"/>
      <sheetName val="Current Actuals"/>
      <sheetName val="Configurated Planning view"/>
      <sheetName val="Planung Input"/>
    </sheetNames>
    <sheetDataSet>
      <sheetData sheetId="0">
        <row r="48">
          <cell r="A48" t="str">
            <v>iPF '15</v>
          </cell>
        </row>
        <row r="49">
          <cell r="A49" t="str">
            <v>FC 0</v>
          </cell>
        </row>
        <row r="50">
          <cell r="A50" t="str">
            <v>FC 5+7</v>
          </cell>
        </row>
        <row r="51">
          <cell r="A51" t="str">
            <v>iPF '16</v>
          </cell>
        </row>
        <row r="52">
          <cell r="A52" t="str">
            <v>FC 8+4</v>
          </cell>
        </row>
        <row r="53">
          <cell r="A53" t="str">
            <v>Act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indexed="25"/>
  </sheetPr>
  <dimension ref="A1:CH126"/>
  <sheetViews>
    <sheetView tabSelected="1" view="pageBreakPreview" topLeftCell="A59" zoomScale="70" zoomScaleNormal="70" zoomScaleSheetLayoutView="70" workbookViewId="0">
      <selection activeCell="B106" sqref="B106:F106"/>
    </sheetView>
  </sheetViews>
  <sheetFormatPr baseColWidth="10" defaultColWidth="11.44140625" defaultRowHeight="13.8" x14ac:dyDescent="0.25"/>
  <cols>
    <col min="1" max="1" width="42.109375" style="155" customWidth="1"/>
    <col min="2" max="2" width="10.33203125" style="156" bestFit="1" customWidth="1"/>
    <col min="3" max="3" width="4.88671875" style="157" customWidth="1"/>
    <col min="4" max="5" width="9.33203125" style="13" bestFit="1" customWidth="1"/>
    <col min="6" max="6" width="10.33203125" style="158" bestFit="1" customWidth="1"/>
    <col min="7" max="7" width="10.33203125" style="156" bestFit="1" customWidth="1"/>
    <col min="8" max="8" width="4.6640625" style="157" customWidth="1"/>
    <col min="9" max="9" width="9.44140625" style="13" customWidth="1"/>
    <col min="10" max="10" width="8.5546875" style="13" customWidth="1"/>
    <col min="11" max="11" width="10.33203125" style="158" bestFit="1" customWidth="1"/>
    <col min="12" max="12" width="10.33203125" style="159" bestFit="1" customWidth="1"/>
    <col min="13" max="13" width="4" style="157" customWidth="1"/>
    <col min="14" max="14" width="10.5546875" style="13" customWidth="1"/>
    <col min="15" max="15" width="9.44140625" style="13" bestFit="1" customWidth="1"/>
    <col min="16" max="16" width="10.33203125" style="158" bestFit="1" customWidth="1"/>
    <col min="17" max="17" width="12" style="159" bestFit="1" customWidth="1"/>
    <col min="18" max="18" width="4" style="157" customWidth="1"/>
    <col min="19" max="19" width="9.33203125" style="13" bestFit="1" customWidth="1"/>
    <col min="20" max="20" width="8.5546875" style="13" customWidth="1"/>
    <col min="21" max="21" width="10.33203125" style="158" bestFit="1" customWidth="1"/>
    <col min="22" max="22" width="11.6640625" style="159" customWidth="1"/>
    <col min="23" max="23" width="4" style="157" customWidth="1"/>
    <col min="24" max="25" width="8.5546875" style="13" customWidth="1"/>
    <col min="26" max="26" width="10.33203125" style="158" bestFit="1" customWidth="1"/>
    <col min="27" max="27" width="10.33203125" style="159" bestFit="1" customWidth="1"/>
    <col min="28" max="28" width="4" style="157" customWidth="1"/>
    <col min="29" max="30" width="8.5546875" style="13" customWidth="1"/>
    <col min="31" max="31" width="10.33203125" style="158" bestFit="1" customWidth="1"/>
    <col min="32" max="32" width="9.33203125" style="160" customWidth="1"/>
    <col min="33" max="33" width="9.33203125" style="147" hidden="1" customWidth="1"/>
    <col min="34" max="34" width="38" style="155" customWidth="1"/>
    <col min="35" max="86" width="9.109375" style="9" customWidth="1"/>
    <col min="87" max="16384" width="11.44140625" style="13"/>
  </cols>
  <sheetData>
    <row r="1" spans="1:86" s="9" customFormat="1" ht="15" hidden="1" thickTop="1" thickBot="1" x14ac:dyDescent="0.3">
      <c r="A1" s="1"/>
      <c r="B1" s="2" t="str">
        <f>B12&amp;"-1"</f>
        <v>Q2-1</v>
      </c>
      <c r="C1" s="3" t="str">
        <f>B12&amp;"-2"</f>
        <v>Q2-2</v>
      </c>
      <c r="D1" s="4" t="str">
        <f>B12&amp;"-3"</f>
        <v>Q2-3</v>
      </c>
      <c r="E1" s="4" t="str">
        <f>B12&amp;"-4"</f>
        <v>Q2-4</v>
      </c>
      <c r="F1" s="5"/>
      <c r="G1" s="2"/>
      <c r="H1" s="3"/>
      <c r="I1" s="4"/>
      <c r="J1" s="4"/>
      <c r="K1" s="5" t="s">
        <v>0</v>
      </c>
      <c r="L1" s="2"/>
      <c r="M1" s="3"/>
      <c r="N1" s="4"/>
      <c r="O1" s="4"/>
      <c r="P1" s="5"/>
      <c r="Q1" s="2"/>
      <c r="R1" s="3"/>
      <c r="S1" s="4"/>
      <c r="T1" s="4"/>
      <c r="U1" s="5"/>
      <c r="V1" s="2"/>
      <c r="W1" s="3"/>
      <c r="X1" s="4"/>
      <c r="Y1" s="4"/>
      <c r="Z1" s="5"/>
      <c r="AA1" s="2"/>
      <c r="AB1" s="3"/>
      <c r="AC1" s="4"/>
      <c r="AD1" s="4"/>
      <c r="AE1" s="5"/>
      <c r="AF1" s="6"/>
      <c r="AG1" s="7"/>
      <c r="AH1" s="8"/>
    </row>
    <row r="2" spans="1:86" ht="17.399999999999999" thickTop="1" x14ac:dyDescent="0.3">
      <c r="A2" s="10" t="s">
        <v>1</v>
      </c>
      <c r="B2" s="11"/>
      <c r="C2" s="3"/>
      <c r="D2" s="4"/>
      <c r="E2" s="4"/>
      <c r="F2" s="5"/>
      <c r="G2" s="11"/>
      <c r="H2" s="3"/>
      <c r="I2" s="4"/>
      <c r="J2" s="4"/>
      <c r="K2" s="5"/>
      <c r="L2" s="11"/>
      <c r="M2" s="3"/>
      <c r="N2" s="4"/>
      <c r="O2" s="4"/>
      <c r="P2" s="5"/>
      <c r="Q2" s="11"/>
      <c r="R2" s="3"/>
      <c r="S2" s="4"/>
      <c r="T2" s="4"/>
      <c r="U2" s="5"/>
      <c r="V2" s="11"/>
      <c r="W2" s="3"/>
      <c r="X2" s="4"/>
      <c r="Y2" s="4"/>
      <c r="Z2" s="5"/>
      <c r="AA2" s="11"/>
      <c r="AB2" s="3"/>
      <c r="AC2" s="4"/>
      <c r="AD2" s="4"/>
      <c r="AE2" s="5"/>
      <c r="AF2" s="8"/>
      <c r="AG2" s="4"/>
      <c r="AH2" s="12"/>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row>
    <row r="3" spans="1:86" ht="16.8" x14ac:dyDescent="0.3">
      <c r="A3" s="14" t="s">
        <v>2</v>
      </c>
      <c r="B3" s="15"/>
      <c r="C3" s="16"/>
      <c r="D3" s="9"/>
      <c r="E3" s="9"/>
      <c r="F3" s="17"/>
      <c r="G3" s="15"/>
      <c r="H3" s="16"/>
      <c r="I3" s="9"/>
      <c r="J3" s="9"/>
      <c r="K3" s="17"/>
      <c r="L3" s="15"/>
      <c r="M3" s="16"/>
      <c r="N3" s="9"/>
      <c r="O3" s="9"/>
      <c r="P3" s="17"/>
      <c r="Q3" s="15"/>
      <c r="R3" s="16"/>
      <c r="S3" s="9"/>
      <c r="T3" s="9"/>
      <c r="U3" s="17"/>
      <c r="V3" s="15"/>
      <c r="W3" s="16"/>
      <c r="X3" s="9"/>
      <c r="Y3" s="9"/>
      <c r="Z3" s="17"/>
      <c r="AA3" s="15"/>
      <c r="AB3" s="16"/>
      <c r="AC3" s="9"/>
      <c r="AD3" s="9"/>
      <c r="AE3" s="17"/>
      <c r="AF3" s="18"/>
      <c r="AG3" s="9"/>
      <c r="AH3" s="19"/>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row>
    <row r="4" spans="1:86" ht="16.8" x14ac:dyDescent="0.3">
      <c r="A4" s="14" t="s">
        <v>3</v>
      </c>
      <c r="B4" s="15"/>
      <c r="C4" s="16"/>
      <c r="D4" s="9"/>
      <c r="E4" s="9"/>
      <c r="F4" s="17"/>
      <c r="G4" s="15"/>
      <c r="H4" s="16"/>
      <c r="I4" s="9"/>
      <c r="J4" s="9"/>
      <c r="K4" s="17"/>
      <c r="L4" s="15"/>
      <c r="M4" s="16"/>
      <c r="N4" s="9"/>
      <c r="O4" s="9"/>
      <c r="P4" s="17"/>
      <c r="Q4" s="15"/>
      <c r="R4" s="16"/>
      <c r="S4" s="9"/>
      <c r="T4" s="9"/>
      <c r="U4" s="17"/>
      <c r="V4" s="15"/>
      <c r="W4" s="16"/>
      <c r="X4" s="9"/>
      <c r="Y4" s="9"/>
      <c r="Z4" s="17"/>
      <c r="AA4" s="15"/>
      <c r="AB4" s="16"/>
      <c r="AC4" s="9"/>
      <c r="AD4" s="9"/>
      <c r="AE4" s="17"/>
      <c r="AF4" s="18"/>
      <c r="AG4" s="9"/>
      <c r="AH4" s="19"/>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row>
    <row r="5" spans="1:86" ht="16.8" x14ac:dyDescent="0.3">
      <c r="A5" s="20"/>
      <c r="B5" s="15"/>
      <c r="C5" s="16"/>
      <c r="D5" s="9"/>
      <c r="E5" s="9"/>
      <c r="F5" s="17"/>
      <c r="G5" s="15"/>
      <c r="H5" s="16"/>
      <c r="I5" s="9"/>
      <c r="J5" s="9"/>
      <c r="K5" s="17"/>
      <c r="L5" s="15"/>
      <c r="M5" s="16"/>
      <c r="N5" s="9"/>
      <c r="O5" s="9"/>
      <c r="P5" s="17"/>
      <c r="Q5" s="15"/>
      <c r="R5" s="16"/>
      <c r="S5" s="9"/>
      <c r="T5" s="9"/>
      <c r="U5" s="17"/>
      <c r="V5" s="15"/>
      <c r="W5" s="16"/>
      <c r="X5" s="9"/>
      <c r="Y5" s="9"/>
      <c r="Z5" s="17"/>
      <c r="AA5" s="15"/>
      <c r="AB5" s="16"/>
      <c r="AC5" s="9"/>
      <c r="AD5" s="9"/>
      <c r="AE5" s="17"/>
      <c r="AF5" s="18"/>
      <c r="AG5" s="9"/>
      <c r="AH5" s="21"/>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row>
    <row r="6" spans="1:86" ht="16.8" x14ac:dyDescent="0.3">
      <c r="A6" s="20"/>
      <c r="B6" s="15"/>
      <c r="C6" s="16"/>
      <c r="D6" s="9"/>
      <c r="E6" s="9"/>
      <c r="F6" s="17"/>
      <c r="G6" s="15"/>
      <c r="H6" s="16"/>
      <c r="I6" s="9"/>
      <c r="J6" s="9"/>
      <c r="K6" s="17"/>
      <c r="L6" s="15"/>
      <c r="M6" s="16"/>
      <c r="N6" s="9"/>
      <c r="O6" s="9"/>
      <c r="P6" s="17"/>
      <c r="Q6" s="15"/>
      <c r="R6" s="16"/>
      <c r="S6" s="9"/>
      <c r="T6" s="9"/>
      <c r="U6" s="17"/>
      <c r="V6" s="15"/>
      <c r="W6" s="16"/>
      <c r="X6" s="9"/>
      <c r="Y6" s="9"/>
      <c r="Z6" s="17"/>
      <c r="AA6" s="15"/>
      <c r="AB6" s="16"/>
      <c r="AC6" s="9"/>
      <c r="AD6" s="9"/>
      <c r="AE6" s="17"/>
      <c r="AF6" s="18"/>
      <c r="AG6" s="9"/>
      <c r="AH6" s="21"/>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row>
    <row r="7" spans="1:86" ht="16.8" x14ac:dyDescent="0.3">
      <c r="A7" s="22" t="s">
        <v>4</v>
      </c>
      <c r="B7" s="15"/>
      <c r="C7" s="16"/>
      <c r="D7" s="9"/>
      <c r="E7" s="9"/>
      <c r="F7" s="17"/>
      <c r="G7" s="15"/>
      <c r="H7" s="16"/>
      <c r="I7" s="9"/>
      <c r="J7" s="9"/>
      <c r="K7" s="17"/>
      <c r="L7" s="15"/>
      <c r="M7" s="16"/>
      <c r="N7" s="9"/>
      <c r="O7" s="9"/>
      <c r="P7" s="17"/>
      <c r="Q7" s="15"/>
      <c r="R7" s="16"/>
      <c r="S7" s="9"/>
      <c r="T7" s="9"/>
      <c r="U7" s="17"/>
      <c r="V7" s="15"/>
      <c r="W7" s="16"/>
      <c r="X7" s="9"/>
      <c r="Y7" s="9"/>
      <c r="Z7" s="17"/>
      <c r="AA7" s="15"/>
      <c r="AB7" s="16"/>
      <c r="AC7" s="9"/>
      <c r="AD7" s="9"/>
      <c r="AE7" s="17"/>
      <c r="AF7" s="18"/>
      <c r="AG7" s="9"/>
      <c r="AH7" s="2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row>
    <row r="8" spans="1:86" ht="16.8" x14ac:dyDescent="0.3">
      <c r="A8" s="20" t="s">
        <v>5</v>
      </c>
      <c r="B8" s="15"/>
      <c r="C8" s="16"/>
      <c r="D8" s="9"/>
      <c r="E8" s="9"/>
      <c r="F8" s="17"/>
      <c r="G8" s="15"/>
      <c r="H8" s="16"/>
      <c r="I8" s="9"/>
      <c r="J8" s="9"/>
      <c r="K8" s="17"/>
      <c r="L8" s="15"/>
      <c r="M8" s="16"/>
      <c r="N8" s="9"/>
      <c r="O8" s="9"/>
      <c r="P8" s="17"/>
      <c r="Q8" s="15"/>
      <c r="R8" s="16"/>
      <c r="S8" s="9"/>
      <c r="T8" s="9"/>
      <c r="U8" s="17"/>
      <c r="V8" s="15"/>
      <c r="W8" s="16"/>
      <c r="X8" s="9"/>
      <c r="Y8" s="9"/>
      <c r="Z8" s="17"/>
      <c r="AA8" s="15"/>
      <c r="AB8" s="16"/>
      <c r="AC8" s="9"/>
      <c r="AD8" s="9"/>
      <c r="AE8" s="17"/>
      <c r="AF8" s="18"/>
      <c r="AG8" s="9"/>
      <c r="AH8" s="21"/>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row>
    <row r="9" spans="1:86" ht="16.8" x14ac:dyDescent="0.3">
      <c r="A9" s="14" t="s">
        <v>6</v>
      </c>
      <c r="B9" s="15"/>
      <c r="C9" s="16"/>
      <c r="D9" s="9"/>
      <c r="E9" s="9"/>
      <c r="F9" s="17"/>
      <c r="G9" s="15"/>
      <c r="H9" s="16"/>
      <c r="I9" s="9"/>
      <c r="J9" s="9"/>
      <c r="K9" s="17"/>
      <c r="L9" s="15"/>
      <c r="M9" s="16"/>
      <c r="N9" s="9"/>
      <c r="O9" s="9"/>
      <c r="P9" s="17"/>
      <c r="Q9" s="15"/>
      <c r="R9" s="16"/>
      <c r="S9" s="9"/>
      <c r="T9" s="9"/>
      <c r="U9" s="17"/>
      <c r="V9" s="15"/>
      <c r="W9" s="16"/>
      <c r="X9" s="9"/>
      <c r="Y9" s="9"/>
      <c r="Z9" s="17"/>
      <c r="AA9" s="15"/>
      <c r="AB9" s="16"/>
      <c r="AC9" s="9"/>
      <c r="AD9" s="9"/>
      <c r="AE9" s="17"/>
      <c r="AF9" s="18"/>
      <c r="AG9" s="9"/>
      <c r="AH9" s="19"/>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row>
    <row r="10" spans="1:86" ht="16.8" x14ac:dyDescent="0.3">
      <c r="A10" s="14" t="s">
        <v>7</v>
      </c>
      <c r="B10" s="15"/>
      <c r="C10" s="16"/>
      <c r="D10" s="9"/>
      <c r="E10" s="9"/>
      <c r="F10" s="17"/>
      <c r="G10" s="15"/>
      <c r="H10" s="16"/>
      <c r="I10" s="9"/>
      <c r="J10" s="9"/>
      <c r="K10" s="17"/>
      <c r="L10" s="15"/>
      <c r="M10" s="16"/>
      <c r="N10" s="9"/>
      <c r="O10" s="9"/>
      <c r="P10" s="17"/>
      <c r="Q10" s="15"/>
      <c r="R10" s="16"/>
      <c r="S10" s="9"/>
      <c r="T10" s="9"/>
      <c r="U10" s="17"/>
      <c r="V10" s="15"/>
      <c r="W10" s="16"/>
      <c r="X10" s="9"/>
      <c r="Y10" s="9"/>
      <c r="Z10" s="17"/>
      <c r="AA10" s="15"/>
      <c r="AB10" s="16"/>
      <c r="AC10" s="9"/>
      <c r="AD10" s="9"/>
      <c r="AE10" s="17"/>
      <c r="AF10" s="18"/>
      <c r="AG10" s="9"/>
      <c r="AH10" s="18"/>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row>
    <row r="11" spans="1:86" s="9" customFormat="1" ht="17.399999999999999" thickBot="1" x14ac:dyDescent="0.35">
      <c r="A11" s="20"/>
      <c r="B11" s="15"/>
      <c r="C11" s="16"/>
      <c r="F11" s="17"/>
      <c r="G11" s="15"/>
      <c r="H11" s="16"/>
      <c r="K11" s="17"/>
      <c r="L11" s="15"/>
      <c r="M11" s="16"/>
      <c r="P11" s="17"/>
      <c r="Q11" s="15"/>
      <c r="R11" s="16"/>
      <c r="U11" s="17"/>
      <c r="V11" s="15"/>
      <c r="W11" s="16"/>
      <c r="Z11" s="17"/>
      <c r="AA11" s="15"/>
      <c r="AB11" s="16"/>
      <c r="AF11" s="18"/>
      <c r="AH11" s="21"/>
    </row>
    <row r="12" spans="1:86" s="25" customFormat="1" ht="82.5" customHeight="1" thickTop="1" x14ac:dyDescent="0.65">
      <c r="A12" s="161"/>
      <c r="B12" s="162" t="s">
        <v>23</v>
      </c>
      <c r="C12" s="163" t="s">
        <v>8</v>
      </c>
      <c r="D12" s="164" t="s">
        <v>9</v>
      </c>
      <c r="E12" s="164" t="s">
        <v>10</v>
      </c>
      <c r="F12" s="165" t="s">
        <v>11</v>
      </c>
      <c r="G12" s="162" t="s">
        <v>12</v>
      </c>
      <c r="H12" s="163" t="s">
        <v>8</v>
      </c>
      <c r="I12" s="164" t="s">
        <v>9</v>
      </c>
      <c r="J12" s="164" t="s">
        <v>10</v>
      </c>
      <c r="K12" s="165" t="s">
        <v>11</v>
      </c>
      <c r="L12" s="162" t="s">
        <v>13</v>
      </c>
      <c r="M12" s="163" t="s">
        <v>8</v>
      </c>
      <c r="N12" s="164" t="s">
        <v>9</v>
      </c>
      <c r="O12" s="164" t="s">
        <v>10</v>
      </c>
      <c r="P12" s="166" t="s">
        <v>11</v>
      </c>
      <c r="Q12" s="162" t="s">
        <v>14</v>
      </c>
      <c r="R12" s="163" t="s">
        <v>8</v>
      </c>
      <c r="S12" s="164" t="s">
        <v>9</v>
      </c>
      <c r="T12" s="164" t="s">
        <v>10</v>
      </c>
      <c r="U12" s="166" t="s">
        <v>11</v>
      </c>
      <c r="V12" s="162" t="s">
        <v>15</v>
      </c>
      <c r="W12" s="163" t="s">
        <v>8</v>
      </c>
      <c r="X12" s="164" t="s">
        <v>9</v>
      </c>
      <c r="Y12" s="164" t="s">
        <v>10</v>
      </c>
      <c r="Z12" s="166" t="s">
        <v>11</v>
      </c>
      <c r="AA12" s="162" t="s">
        <v>24</v>
      </c>
      <c r="AB12" s="163" t="s">
        <v>8</v>
      </c>
      <c r="AC12" s="164" t="s">
        <v>9</v>
      </c>
      <c r="AD12" s="164" t="s">
        <v>10</v>
      </c>
      <c r="AE12" s="166" t="s">
        <v>11</v>
      </c>
      <c r="AF12" s="167" t="s">
        <v>16</v>
      </c>
      <c r="AG12" s="168" t="s">
        <v>17</v>
      </c>
      <c r="AH12" s="169"/>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row>
    <row r="13" spans="1:86" s="35" customFormat="1" x14ac:dyDescent="0.25">
      <c r="A13" s="26" t="s">
        <v>25</v>
      </c>
      <c r="B13" s="27">
        <v>5313.740397242761</v>
      </c>
      <c r="C13" s="28">
        <v>20</v>
      </c>
      <c r="D13" s="28">
        <v>5499.2055999999993</v>
      </c>
      <c r="E13" s="28">
        <v>5016.0865105777621</v>
      </c>
      <c r="F13" s="28">
        <v>5298.5551816046445</v>
      </c>
      <c r="G13" s="27">
        <v>21692.603018994316</v>
      </c>
      <c r="H13" s="29">
        <v>20</v>
      </c>
      <c r="I13" s="28">
        <v>21953.852964287551</v>
      </c>
      <c r="J13" s="28">
        <v>20478.34707348705</v>
      </c>
      <c r="K13" s="30">
        <v>21618.362721121252</v>
      </c>
      <c r="L13" s="27">
        <v>21802.243143928772</v>
      </c>
      <c r="M13" s="29">
        <v>19</v>
      </c>
      <c r="N13" s="28">
        <v>22326.742050210891</v>
      </c>
      <c r="O13" s="28">
        <v>20712.595417203946</v>
      </c>
      <c r="P13" s="30">
        <v>21774.500095498512</v>
      </c>
      <c r="Q13" s="27">
        <v>21949.33936337757</v>
      </c>
      <c r="R13" s="29">
        <v>19</v>
      </c>
      <c r="S13" s="28">
        <v>22764.237407011664</v>
      </c>
      <c r="T13" s="28">
        <v>20935.914725644507</v>
      </c>
      <c r="U13" s="30">
        <v>21975.549571898049</v>
      </c>
      <c r="V13" s="27">
        <v>22113.068376370145</v>
      </c>
      <c r="W13" s="29">
        <v>18</v>
      </c>
      <c r="X13" s="28">
        <v>23237.701426373569</v>
      </c>
      <c r="Y13" s="28">
        <v>21144.016425166014</v>
      </c>
      <c r="Z13" s="30">
        <v>22177.453842140567</v>
      </c>
      <c r="AA13" s="27">
        <v>22271.851692731041</v>
      </c>
      <c r="AB13" s="29">
        <v>14</v>
      </c>
      <c r="AC13" s="28">
        <v>23746.787251059428</v>
      </c>
      <c r="AD13" s="28">
        <v>21224.058970132828</v>
      </c>
      <c r="AE13" s="31">
        <v>22306.322317639053</v>
      </c>
      <c r="AF13" s="32">
        <v>6.6098234682807622E-3</v>
      </c>
      <c r="AG13" s="33" t="e">
        <f>(AA13/#REF!)^(1/4)-1</f>
        <v>#REF!</v>
      </c>
      <c r="AH13" s="34" t="str">
        <f>A13</f>
        <v>DE</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row>
    <row r="14" spans="1:86" s="35" customFormat="1" x14ac:dyDescent="0.25">
      <c r="A14" s="36" t="s">
        <v>18</v>
      </c>
      <c r="B14" s="27">
        <v>4732.7210418298455</v>
      </c>
      <c r="C14" s="37">
        <v>12</v>
      </c>
      <c r="D14" s="37">
        <v>4933.7794261445633</v>
      </c>
      <c r="E14" s="37">
        <v>1514.804985221333</v>
      </c>
      <c r="F14" s="37">
        <v>4437.0533052093479</v>
      </c>
      <c r="G14" s="27">
        <v>19058.075819395362</v>
      </c>
      <c r="H14" s="38">
        <v>12</v>
      </c>
      <c r="I14" s="37">
        <v>19928.842930287545</v>
      </c>
      <c r="J14" s="37">
        <v>6152.1975780342782</v>
      </c>
      <c r="K14" s="39">
        <v>17961.537725036578</v>
      </c>
      <c r="L14" s="27">
        <v>19266.527277213569</v>
      </c>
      <c r="M14" s="38">
        <v>12</v>
      </c>
      <c r="N14" s="37">
        <v>20242.664130590325</v>
      </c>
      <c r="O14" s="37">
        <v>6335.0808708101904</v>
      </c>
      <c r="P14" s="39">
        <v>18134.08154458024</v>
      </c>
      <c r="Q14" s="27">
        <v>19472.260855935248</v>
      </c>
      <c r="R14" s="38">
        <v>12</v>
      </c>
      <c r="S14" s="37">
        <v>20497.663462582066</v>
      </c>
      <c r="T14" s="37">
        <v>6559.3381630965523</v>
      </c>
      <c r="U14" s="39">
        <v>18296.840129320673</v>
      </c>
      <c r="V14" s="27">
        <v>19611.808980153146</v>
      </c>
      <c r="W14" s="38">
        <v>13</v>
      </c>
      <c r="X14" s="37">
        <v>20707.00877188587</v>
      </c>
      <c r="Y14" s="37">
        <v>3.2519954569117049E-2</v>
      </c>
      <c r="Z14" s="39">
        <v>17027.744967593804</v>
      </c>
      <c r="AA14" s="27">
        <v>19843.332958320134</v>
      </c>
      <c r="AB14" s="38">
        <v>10</v>
      </c>
      <c r="AC14" s="37">
        <v>20860.898630227759</v>
      </c>
      <c r="AD14" s="37">
        <v>7026.40537990748</v>
      </c>
      <c r="AE14" s="40">
        <v>18461.628014832328</v>
      </c>
      <c r="AF14" s="32">
        <v>1.0145404237240196E-2</v>
      </c>
      <c r="AG14" s="33" t="e">
        <f>(AA14/#REF!)^(1/4)-1</f>
        <v>#REF!</v>
      </c>
      <c r="AH14" s="41" t="str">
        <f>A14</f>
        <v>Total Service revs</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row>
    <row r="15" spans="1:86" s="49" customFormat="1" x14ac:dyDescent="0.25">
      <c r="A15" s="42" t="s">
        <v>26</v>
      </c>
      <c r="B15" s="43">
        <v>2.690422196232034E-2</v>
      </c>
      <c r="C15" s="44">
        <v>10</v>
      </c>
      <c r="D15" s="45">
        <v>3.5999999999999997E-2</v>
      </c>
      <c r="E15" s="45">
        <v>1.8812636427591345E-2</v>
      </c>
      <c r="F15" s="45">
        <v>2.6407255039751935E-2</v>
      </c>
      <c r="G15" s="43">
        <v>2.2405363399952027E-2</v>
      </c>
      <c r="H15" s="44">
        <v>11</v>
      </c>
      <c r="I15" s="45">
        <v>3.575308258399934E-2</v>
      </c>
      <c r="J15" s="45">
        <v>1.0278962066460506E-2</v>
      </c>
      <c r="K15" s="46">
        <v>2.2890215796946757E-2</v>
      </c>
      <c r="L15" s="43">
        <v>1.6878202830341915E-2</v>
      </c>
      <c r="M15" s="44">
        <v>16</v>
      </c>
      <c r="N15" s="45">
        <v>3.9995281187363174E-2</v>
      </c>
      <c r="O15" s="45">
        <v>1.7709988125771403E-3</v>
      </c>
      <c r="P15" s="46">
        <v>1.8725356100774984E-2</v>
      </c>
      <c r="Q15" s="43">
        <v>2.1794274118268731E-2</v>
      </c>
      <c r="R15" s="44">
        <v>16</v>
      </c>
      <c r="S15" s="45">
        <v>3.539927853481073E-2</v>
      </c>
      <c r="T15" s="45">
        <v>3.7544113606147178E-3</v>
      </c>
      <c r="U15" s="46">
        <v>2.0503926376619283E-2</v>
      </c>
      <c r="V15" s="43">
        <v>2.1683832410705595E-2</v>
      </c>
      <c r="W15" s="44">
        <v>15</v>
      </c>
      <c r="X15" s="45">
        <v>3.5123674782568504E-2</v>
      </c>
      <c r="Y15" s="45">
        <v>7.3569230674135344E-3</v>
      </c>
      <c r="Z15" s="46">
        <v>2.0366503986872474E-2</v>
      </c>
      <c r="AA15" s="43">
        <v>1.9515094075597705E-2</v>
      </c>
      <c r="AB15" s="44">
        <v>12</v>
      </c>
      <c r="AC15" s="45">
        <v>3.4858424123398901E-2</v>
      </c>
      <c r="AD15" s="45">
        <v>5.8738206003281501E-3</v>
      </c>
      <c r="AE15" s="45">
        <v>1.8352256594448557E-2</v>
      </c>
      <c r="AF15" s="32">
        <v>-3.3938745765169198E-2</v>
      </c>
      <c r="AG15" s="33" t="e">
        <f>(AA15/#REF!)^(1/4)-1</f>
        <v>#REF!</v>
      </c>
      <c r="AH15" s="47" t="str">
        <f t="shared" ref="AH15:AH82" si="0">A15</f>
        <v>MSR growth YoY in %</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row>
    <row r="16" spans="1:86" s="35" customFormat="1" x14ac:dyDescent="0.25">
      <c r="A16" s="50" t="s">
        <v>27</v>
      </c>
      <c r="B16" s="27">
        <v>130.46452371709938</v>
      </c>
      <c r="C16" s="37">
        <v>13</v>
      </c>
      <c r="D16" s="37">
        <v>250</v>
      </c>
      <c r="E16" s="37">
        <v>50</v>
      </c>
      <c r="F16" s="37">
        <v>134.77520714582272</v>
      </c>
      <c r="G16" s="27">
        <v>230</v>
      </c>
      <c r="H16" s="38">
        <v>10</v>
      </c>
      <c r="I16" s="37">
        <v>400</v>
      </c>
      <c r="J16" s="37">
        <v>-109.19177162123924</v>
      </c>
      <c r="K16" s="39">
        <v>176.15625815979746</v>
      </c>
      <c r="L16" s="27">
        <v>413.37183947700396</v>
      </c>
      <c r="M16" s="38">
        <v>14</v>
      </c>
      <c r="N16" s="37">
        <v>1000</v>
      </c>
      <c r="O16" s="37">
        <v>200</v>
      </c>
      <c r="P16" s="39">
        <v>495.2198820670302</v>
      </c>
      <c r="Q16" s="27">
        <v>387.5</v>
      </c>
      <c r="R16" s="38">
        <v>14</v>
      </c>
      <c r="S16" s="37">
        <v>1000</v>
      </c>
      <c r="T16" s="37">
        <v>200</v>
      </c>
      <c r="U16" s="39">
        <v>464.75161338431474</v>
      </c>
      <c r="V16" s="27">
        <v>280</v>
      </c>
      <c r="W16" s="38">
        <v>12</v>
      </c>
      <c r="X16" s="37">
        <v>1000</v>
      </c>
      <c r="Y16" s="37">
        <v>157.57710566846072</v>
      </c>
      <c r="Z16" s="39">
        <v>395.70775474427029</v>
      </c>
      <c r="AA16" s="27">
        <v>300</v>
      </c>
      <c r="AB16" s="38">
        <v>9</v>
      </c>
      <c r="AC16" s="37">
        <v>1000</v>
      </c>
      <c r="AD16" s="37">
        <v>122.02193903445368</v>
      </c>
      <c r="AE16" s="40">
        <v>387.45730518918037</v>
      </c>
      <c r="AF16" s="32">
        <v>6.8681655798545682E-2</v>
      </c>
      <c r="AG16" s="33" t="e">
        <f>(AA16/#REF!)^(1/4)-1</f>
        <v>#REF!</v>
      </c>
      <c r="AH16" s="51" t="str">
        <f t="shared" si="0"/>
        <v>Mobile Contract Net Adds Germany ['000]</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row>
    <row r="17" spans="1:86" s="49" customFormat="1" x14ac:dyDescent="0.25">
      <c r="A17" s="50" t="s">
        <v>28</v>
      </c>
      <c r="B17" s="43">
        <v>-4.0401599859534731E-2</v>
      </c>
      <c r="C17" s="44">
        <v>3</v>
      </c>
      <c r="D17" s="45">
        <v>-1.213900539245083E-3</v>
      </c>
      <c r="E17" s="45">
        <v>-0.13500000000000001</v>
      </c>
      <c r="F17" s="45">
        <v>-5.8871833466259939E-2</v>
      </c>
      <c r="G17" s="43">
        <v>-3.9342324240690174E-2</v>
      </c>
      <c r="H17" s="38">
        <v>3</v>
      </c>
      <c r="I17" s="45">
        <v>-2.1310861144219428E-2</v>
      </c>
      <c r="J17" s="45">
        <v>-0.128</v>
      </c>
      <c r="K17" s="46">
        <v>-6.2884395128303197E-2</v>
      </c>
      <c r="L17" s="43">
        <v>1.2334481636799177E-2</v>
      </c>
      <c r="M17" s="38">
        <v>3</v>
      </c>
      <c r="N17" s="45">
        <v>5.4929123880540498E-2</v>
      </c>
      <c r="O17" s="45">
        <v>3.0000000000000001E-3</v>
      </c>
      <c r="P17" s="46">
        <v>2.3421201839113226E-2</v>
      </c>
      <c r="Q17" s="43">
        <v>8.7485302196608217E-3</v>
      </c>
      <c r="R17" s="38">
        <v>3</v>
      </c>
      <c r="S17" s="45">
        <v>1.5691387304617388E-2</v>
      </c>
      <c r="T17" s="45">
        <v>3.0000000000000001E-3</v>
      </c>
      <c r="U17" s="46">
        <v>9.1466391747594029E-3</v>
      </c>
      <c r="V17" s="43">
        <v>1.3759839630077098E-2</v>
      </c>
      <c r="W17" s="38">
        <v>3</v>
      </c>
      <c r="X17" s="45">
        <v>2.1000000000000001E-2</v>
      </c>
      <c r="Y17" s="45">
        <v>9.5160161403842203E-3</v>
      </c>
      <c r="Z17" s="46">
        <v>1.4758618590153774E-2</v>
      </c>
      <c r="AA17" s="43">
        <v>7.9431315302782544E-3</v>
      </c>
      <c r="AB17" s="38">
        <v>2</v>
      </c>
      <c r="AC17" s="45">
        <v>0.01</v>
      </c>
      <c r="AD17" s="45">
        <v>5.8862630605565069E-3</v>
      </c>
      <c r="AE17" s="45">
        <v>7.9431315302782544E-3</v>
      </c>
      <c r="AF17" s="32"/>
      <c r="AG17" s="33"/>
      <c r="AH17" s="52" t="str">
        <f t="shared" si="0"/>
        <v xml:space="preserve">Mobile Serv Rev Market yoy </v>
      </c>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row>
    <row r="18" spans="1:86" s="35" customFormat="1" x14ac:dyDescent="0.25">
      <c r="A18" s="53" t="s">
        <v>29</v>
      </c>
      <c r="B18" s="27">
        <v>125</v>
      </c>
      <c r="C18" s="37">
        <v>15</v>
      </c>
      <c r="D18" s="37">
        <v>178.402000000002</v>
      </c>
      <c r="E18" s="37">
        <v>75</v>
      </c>
      <c r="F18" s="37">
        <v>127.42680000000013</v>
      </c>
      <c r="G18" s="27">
        <v>499.5</v>
      </c>
      <c r="H18" s="38">
        <v>16</v>
      </c>
      <c r="I18" s="37">
        <v>700</v>
      </c>
      <c r="J18" s="37">
        <v>360</v>
      </c>
      <c r="K18" s="39">
        <v>480.88089292161135</v>
      </c>
      <c r="L18" s="27">
        <v>416.25752931249849</v>
      </c>
      <c r="M18" s="38">
        <v>16</v>
      </c>
      <c r="N18" s="37">
        <v>551.74966216000803</v>
      </c>
      <c r="O18" s="37">
        <v>275</v>
      </c>
      <c r="P18" s="39">
        <v>417.58383378510086</v>
      </c>
      <c r="Q18" s="27">
        <v>386.89999999999964</v>
      </c>
      <c r="R18" s="38">
        <v>16</v>
      </c>
      <c r="S18" s="37">
        <v>625</v>
      </c>
      <c r="T18" s="37">
        <v>200</v>
      </c>
      <c r="U18" s="39">
        <v>393.05001332561164</v>
      </c>
      <c r="V18" s="27">
        <v>350</v>
      </c>
      <c r="W18" s="38">
        <v>15</v>
      </c>
      <c r="X18" s="37">
        <v>550</v>
      </c>
      <c r="Y18" s="37">
        <v>200</v>
      </c>
      <c r="Z18" s="39">
        <v>344.50374046843405</v>
      </c>
      <c r="AA18" s="27">
        <v>312.5</v>
      </c>
      <c r="AB18" s="38">
        <v>12</v>
      </c>
      <c r="AC18" s="37">
        <v>430</v>
      </c>
      <c r="AD18" s="37">
        <v>215.98300000000017</v>
      </c>
      <c r="AE18" s="40">
        <v>328.02232540596123</v>
      </c>
      <c r="AF18" s="32">
        <v>-0.11063787102192402</v>
      </c>
      <c r="AG18" s="33" t="e">
        <f>(AA18/#REF!)^(1/4)-1</f>
        <v>#REF!</v>
      </c>
      <c r="AH18" s="51" t="str">
        <f t="shared" si="0"/>
        <v>Retail Line Losses ['000]</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row>
    <row r="19" spans="1:86" s="35" customFormat="1" x14ac:dyDescent="0.25">
      <c r="A19" s="53" t="s">
        <v>30</v>
      </c>
      <c r="B19" s="27">
        <v>80</v>
      </c>
      <c r="C19" s="37">
        <v>10</v>
      </c>
      <c r="D19" s="37">
        <v>100</v>
      </c>
      <c r="E19" s="37">
        <v>50</v>
      </c>
      <c r="F19" s="37">
        <v>79.662447741546302</v>
      </c>
      <c r="G19" s="27">
        <v>388</v>
      </c>
      <c r="H19" s="38">
        <v>12</v>
      </c>
      <c r="I19" s="37">
        <v>1260.6499999999999</v>
      </c>
      <c r="J19" s="37">
        <v>300</v>
      </c>
      <c r="K19" s="39">
        <v>445.48166608594676</v>
      </c>
      <c r="L19" s="27">
        <v>300</v>
      </c>
      <c r="M19" s="38">
        <v>13</v>
      </c>
      <c r="N19" s="37">
        <v>1197.6174999999998</v>
      </c>
      <c r="O19" s="37">
        <v>160</v>
      </c>
      <c r="P19" s="39">
        <v>369.69132644317051</v>
      </c>
      <c r="Q19" s="27">
        <v>291.96682718910051</v>
      </c>
      <c r="R19" s="38">
        <v>13</v>
      </c>
      <c r="S19" s="37">
        <v>1137.7366249999998</v>
      </c>
      <c r="T19" s="37">
        <v>150</v>
      </c>
      <c r="U19" s="39">
        <v>337.03927546230011</v>
      </c>
      <c r="V19" s="27">
        <v>263.00796762828122</v>
      </c>
      <c r="W19" s="38">
        <v>12</v>
      </c>
      <c r="X19" s="37">
        <v>1080.8497937499997</v>
      </c>
      <c r="Y19" s="37">
        <v>84.451091988570624</v>
      </c>
      <c r="Z19" s="39">
        <v>308.99272890311028</v>
      </c>
      <c r="AA19" s="27">
        <v>178.13084341645481</v>
      </c>
      <c r="AB19" s="38">
        <v>9</v>
      </c>
      <c r="AC19" s="37">
        <v>1026.8073040624997</v>
      </c>
      <c r="AD19" s="37">
        <v>120</v>
      </c>
      <c r="AE19" s="40">
        <v>304.76349582333455</v>
      </c>
      <c r="AF19" s="32">
        <v>-0.17685404257047577</v>
      </c>
      <c r="AG19" s="33" t="e">
        <f>(AA19/#REF!)^(1/4)-1</f>
        <v>#REF!</v>
      </c>
      <c r="AH19" s="51" t="str">
        <f t="shared" si="0"/>
        <v>BB retail Net Adds DT ['000]</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row>
    <row r="20" spans="1:86" s="35" customFormat="1" x14ac:dyDescent="0.25">
      <c r="A20" s="53" t="s">
        <v>31</v>
      </c>
      <c r="B20" s="27">
        <v>242.5</v>
      </c>
      <c r="C20" s="37">
        <v>7</v>
      </c>
      <c r="D20" s="37">
        <v>287.5</v>
      </c>
      <c r="E20" s="37">
        <v>140.04302563454257</v>
      </c>
      <c r="F20" s="37">
        <v>217.15921753616047</v>
      </c>
      <c r="G20" s="27">
        <v>1098.6423774074428</v>
      </c>
      <c r="H20" s="38">
        <v>8</v>
      </c>
      <c r="I20" s="37">
        <v>1407.1187200000059</v>
      </c>
      <c r="J20" s="37">
        <v>417.41338285712845</v>
      </c>
      <c r="K20" s="39">
        <v>1034.5132607682926</v>
      </c>
      <c r="L20" s="27">
        <v>833.87950850761922</v>
      </c>
      <c r="M20" s="38">
        <v>8</v>
      </c>
      <c r="N20" s="37">
        <v>1357.9936915199942</v>
      </c>
      <c r="O20" s="37">
        <v>473.83639285714889</v>
      </c>
      <c r="P20" s="39">
        <v>874.08314879925888</v>
      </c>
      <c r="Q20" s="27">
        <v>841.05719005570279</v>
      </c>
      <c r="R20" s="38">
        <v>8</v>
      </c>
      <c r="S20" s="37">
        <v>1311.1643060467104</v>
      </c>
      <c r="T20" s="37">
        <v>373.83639285714162</v>
      </c>
      <c r="U20" s="39">
        <v>835.57688487690723</v>
      </c>
      <c r="V20" s="27">
        <v>650</v>
      </c>
      <c r="W20" s="38">
        <v>7</v>
      </c>
      <c r="X20" s="37">
        <v>1266.5270494114448</v>
      </c>
      <c r="Y20" s="37">
        <v>179.06911428571038</v>
      </c>
      <c r="Z20" s="39">
        <v>693.37619316414771</v>
      </c>
      <c r="AA20" s="27">
        <v>640</v>
      </c>
      <c r="AB20" s="38">
        <v>6</v>
      </c>
      <c r="AC20" s="37">
        <v>1223.9830932799741</v>
      </c>
      <c r="AD20" s="37">
        <v>500</v>
      </c>
      <c r="AE20" s="40">
        <v>719.74382276459176</v>
      </c>
      <c r="AF20" s="32">
        <v>-0.12636322543911382</v>
      </c>
      <c r="AG20" s="33" t="e">
        <f>(AA20/#REF!)^(1/4)-1</f>
        <v>#REF!</v>
      </c>
      <c r="AH20" s="51" t="str">
        <f t="shared" si="0"/>
        <v>Broadband Net Adds total market ['000]</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row>
    <row r="21" spans="1:86" s="35" customFormat="1" x14ac:dyDescent="0.25">
      <c r="A21" s="53" t="s">
        <v>32</v>
      </c>
      <c r="B21" s="27">
        <v>3267.3132524009252</v>
      </c>
      <c r="C21" s="37">
        <v>11</v>
      </c>
      <c r="D21" s="37">
        <v>3291.9412991944764</v>
      </c>
      <c r="E21" s="37">
        <v>3233.2797202797201</v>
      </c>
      <c r="F21" s="37">
        <v>3262.7622486455289</v>
      </c>
      <c r="G21" s="27">
        <v>3406.2645875651269</v>
      </c>
      <c r="H21" s="38">
        <v>12</v>
      </c>
      <c r="I21" s="37">
        <v>3623.98</v>
      </c>
      <c r="J21" s="37">
        <v>3319</v>
      </c>
      <c r="K21" s="39">
        <v>3419.9586192883721</v>
      </c>
      <c r="L21" s="27">
        <v>3678.138800418556</v>
      </c>
      <c r="M21" s="38">
        <v>12</v>
      </c>
      <c r="N21" s="37">
        <v>4239.55</v>
      </c>
      <c r="O21" s="37">
        <v>3499</v>
      </c>
      <c r="P21" s="39">
        <v>3711.1922593254944</v>
      </c>
      <c r="Q21" s="27">
        <v>3933</v>
      </c>
      <c r="R21" s="38">
        <v>11</v>
      </c>
      <c r="S21" s="37">
        <v>4718.55</v>
      </c>
      <c r="T21" s="37">
        <v>3643</v>
      </c>
      <c r="U21" s="39">
        <v>3970.4819672493859</v>
      </c>
      <c r="V21" s="27">
        <v>4213</v>
      </c>
      <c r="W21" s="38">
        <v>11</v>
      </c>
      <c r="X21" s="37">
        <v>5080.05</v>
      </c>
      <c r="Y21" s="37">
        <v>3733</v>
      </c>
      <c r="Z21" s="39">
        <v>4267.9817458408206</v>
      </c>
      <c r="AA21" s="27">
        <v>4542.4762461087666</v>
      </c>
      <c r="AB21" s="38">
        <v>9</v>
      </c>
      <c r="AC21" s="37">
        <v>5321.05</v>
      </c>
      <c r="AD21" s="37">
        <v>3787</v>
      </c>
      <c r="AE21" s="40">
        <v>4551.4277232423037</v>
      </c>
      <c r="AF21" s="32">
        <v>7.4616665230444301E-2</v>
      </c>
      <c r="AG21" s="33" t="e">
        <f>(AA21/#REF!)^(1/4)-1</f>
        <v>#REF!</v>
      </c>
      <c r="AH21" s="51" t="str">
        <f t="shared" si="0"/>
        <v>TV Customer</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row>
    <row r="22" spans="1:86" s="35" customFormat="1" x14ac:dyDescent="0.25">
      <c r="A22" s="26" t="s">
        <v>33</v>
      </c>
      <c r="B22" s="27">
        <v>8969.5855240407072</v>
      </c>
      <c r="C22" s="28">
        <v>21</v>
      </c>
      <c r="D22" s="28">
        <v>9305</v>
      </c>
      <c r="E22" s="28">
        <v>8664.6331064999995</v>
      </c>
      <c r="F22" s="28">
        <v>8940.9846391498322</v>
      </c>
      <c r="G22" s="27">
        <v>35841.888152917061</v>
      </c>
      <c r="H22" s="29">
        <v>21</v>
      </c>
      <c r="I22" s="28">
        <v>39843.641505286185</v>
      </c>
      <c r="J22" s="28">
        <v>35069.030958246942</v>
      </c>
      <c r="K22" s="30">
        <v>36109.68293709265</v>
      </c>
      <c r="L22" s="27">
        <v>38462.345812901243</v>
      </c>
      <c r="M22" s="29">
        <v>20</v>
      </c>
      <c r="N22" s="28">
        <v>40912.983708673491</v>
      </c>
      <c r="O22" s="28">
        <v>36950.263459785827</v>
      </c>
      <c r="P22" s="30">
        <v>38420.241645687413</v>
      </c>
      <c r="Q22" s="27">
        <v>39908.408604460201</v>
      </c>
      <c r="R22" s="29">
        <v>20</v>
      </c>
      <c r="S22" s="28">
        <v>67008.213453170494</v>
      </c>
      <c r="T22" s="28">
        <v>38243.55075453996</v>
      </c>
      <c r="U22" s="30">
        <v>41232.843841116599</v>
      </c>
      <c r="V22" s="27">
        <v>41346.458727082514</v>
      </c>
      <c r="W22" s="29">
        <v>19</v>
      </c>
      <c r="X22" s="28">
        <v>68952.205088701769</v>
      </c>
      <c r="Y22" s="28">
        <v>39029.143577143579</v>
      </c>
      <c r="Z22" s="30">
        <v>42529.109548793844</v>
      </c>
      <c r="AA22" s="27">
        <v>42610.852639890451</v>
      </c>
      <c r="AB22" s="29">
        <v>15</v>
      </c>
      <c r="AC22" s="28">
        <v>44612.973463451352</v>
      </c>
      <c r="AD22" s="28">
        <v>40982.120578704482</v>
      </c>
      <c r="AE22" s="31">
        <v>42495.167705909626</v>
      </c>
      <c r="AF22" s="32">
        <v>4.4196747348399512E-2</v>
      </c>
      <c r="AG22" s="33" t="e">
        <f>(AA22/#REF!)^(1/4)-1</f>
        <v>#REF!</v>
      </c>
      <c r="AH22" s="34" t="str">
        <f t="shared" si="0"/>
        <v>USA (gross revs in €)</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row>
    <row r="23" spans="1:86" s="35" customFormat="1" ht="14.25" customHeight="1" x14ac:dyDescent="0.25">
      <c r="A23" s="36" t="s">
        <v>34</v>
      </c>
      <c r="B23" s="27">
        <v>10662.035535771</v>
      </c>
      <c r="C23" s="37">
        <v>19</v>
      </c>
      <c r="D23" s="37">
        <v>10995.36170292805</v>
      </c>
      <c r="E23" s="37">
        <v>10344.150773750001</v>
      </c>
      <c r="F23" s="37">
        <v>10686.819705916883</v>
      </c>
      <c r="G23" s="27">
        <v>43125.265973999994</v>
      </c>
      <c r="H23" s="38">
        <v>19</v>
      </c>
      <c r="I23" s="37">
        <v>46617.060561184837</v>
      </c>
      <c r="J23" s="37">
        <v>41817.723383750003</v>
      </c>
      <c r="K23" s="39">
        <v>43163.346787798728</v>
      </c>
      <c r="L23" s="27">
        <v>45344.999999999993</v>
      </c>
      <c r="M23" s="38">
        <v>19</v>
      </c>
      <c r="N23" s="37">
        <v>47868.190939147986</v>
      </c>
      <c r="O23" s="37">
        <v>43875.187362836135</v>
      </c>
      <c r="P23" s="39">
        <v>45366.228285040059</v>
      </c>
      <c r="Q23" s="27">
        <v>47097.488269564674</v>
      </c>
      <c r="R23" s="38">
        <v>19</v>
      </c>
      <c r="S23" s="37">
        <v>80416.274560098303</v>
      </c>
      <c r="T23" s="37">
        <v>45127.389890357146</v>
      </c>
      <c r="U23" s="39">
        <v>48805.605165039684</v>
      </c>
      <c r="V23" s="27">
        <v>48846.303950153691</v>
      </c>
      <c r="W23" s="38">
        <v>18</v>
      </c>
      <c r="X23" s="37">
        <v>82749.250728977495</v>
      </c>
      <c r="Y23" s="37">
        <v>46054.389421029417</v>
      </c>
      <c r="Z23" s="39">
        <v>50378.976153210606</v>
      </c>
      <c r="AA23" s="27">
        <v>50746.670956771704</v>
      </c>
      <c r="AB23" s="38">
        <v>14</v>
      </c>
      <c r="AC23" s="37">
        <v>52464.443047838162</v>
      </c>
      <c r="AD23" s="37">
        <v>47539.259871297196</v>
      </c>
      <c r="AE23" s="40">
        <v>50256.643038365524</v>
      </c>
      <c r="AF23" s="32">
        <v>4.1523186427479652E-2</v>
      </c>
      <c r="AG23" s="33" t="e">
        <f>(AA23/#REF!)^(1/4)-1</f>
        <v>#REF!</v>
      </c>
      <c r="AH23" s="41" t="str">
        <f t="shared" si="0"/>
        <v xml:space="preserve">  Gross revs in $</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row>
    <row r="24" spans="1:86" s="35" customFormat="1" x14ac:dyDescent="0.25">
      <c r="A24" s="54" t="s">
        <v>35</v>
      </c>
      <c r="B24" s="27">
        <v>7805.3849999999993</v>
      </c>
      <c r="C24" s="37">
        <v>19</v>
      </c>
      <c r="D24" s="37">
        <v>7970.9442111585258</v>
      </c>
      <c r="E24" s="37">
        <v>7695.1507737500015</v>
      </c>
      <c r="F24" s="37">
        <v>7850.6021272990311</v>
      </c>
      <c r="G24" s="27">
        <v>31995.546750000001</v>
      </c>
      <c r="H24" s="38">
        <v>19</v>
      </c>
      <c r="I24" s="37">
        <v>34572.520064625263</v>
      </c>
      <c r="J24" s="37">
        <v>31221.723383750003</v>
      </c>
      <c r="K24" s="39">
        <v>31896.55231917038</v>
      </c>
      <c r="L24" s="27">
        <v>33744.113799817496</v>
      </c>
      <c r="M24" s="38">
        <v>19</v>
      </c>
      <c r="N24" s="37">
        <v>35682.984737362691</v>
      </c>
      <c r="O24" s="37">
        <v>32876.087806977019</v>
      </c>
      <c r="P24" s="39">
        <v>33761.023378119098</v>
      </c>
      <c r="Q24" s="27">
        <v>35162.673350999998</v>
      </c>
      <c r="R24" s="38">
        <v>19</v>
      </c>
      <c r="S24" s="37">
        <v>60522.28023543521</v>
      </c>
      <c r="T24" s="37">
        <v>33971.000000243177</v>
      </c>
      <c r="U24" s="39">
        <v>36545.888003993125</v>
      </c>
      <c r="V24" s="27">
        <v>36640.508119642029</v>
      </c>
      <c r="W24" s="38">
        <v>18</v>
      </c>
      <c r="X24" s="37">
        <v>62006.606277101244</v>
      </c>
      <c r="Y24" s="37">
        <v>35076.814810301177</v>
      </c>
      <c r="Z24" s="39">
        <v>37911.608623909844</v>
      </c>
      <c r="AA24" s="27">
        <v>38061.542017101754</v>
      </c>
      <c r="AB24" s="38">
        <v>14</v>
      </c>
      <c r="AC24" s="37">
        <v>39684.710334373216</v>
      </c>
      <c r="AD24" s="37">
        <v>35845.866169469242</v>
      </c>
      <c r="AE24" s="40">
        <v>37852.182092541989</v>
      </c>
      <c r="AF24" s="32">
        <v>4.4357550193004691E-2</v>
      </c>
      <c r="AG24" s="33" t="e">
        <f>(AA24/#REF!)^(1/4)-1</f>
        <v>#REF!</v>
      </c>
      <c r="AH24" s="41" t="str">
        <f t="shared" si="0"/>
        <v>Service revs in $</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row>
    <row r="25" spans="1:86" s="35" customFormat="1" x14ac:dyDescent="0.25">
      <c r="A25" s="54" t="s">
        <v>36</v>
      </c>
      <c r="B25" s="55">
        <v>1.1914461675614132</v>
      </c>
      <c r="C25" s="56">
        <v>18</v>
      </c>
      <c r="D25" s="57">
        <v>1.2558367868844973</v>
      </c>
      <c r="E25" s="57">
        <v>0.88495575221238942</v>
      </c>
      <c r="F25" s="57">
        <v>1.1787518115910691</v>
      </c>
      <c r="G25" s="55">
        <v>1.1900887500000001</v>
      </c>
      <c r="H25" s="38">
        <v>18</v>
      </c>
      <c r="I25" s="57">
        <v>1.2295673051926257</v>
      </c>
      <c r="J25" s="57">
        <v>0.88495575221238942</v>
      </c>
      <c r="K25" s="58">
        <v>1.1753163268641944</v>
      </c>
      <c r="L25" s="55">
        <v>1.1805976848570752</v>
      </c>
      <c r="M25" s="38">
        <v>18</v>
      </c>
      <c r="N25" s="57">
        <v>1.2298499999999999</v>
      </c>
      <c r="O25" s="57">
        <v>0.88495575221238942</v>
      </c>
      <c r="P25" s="58">
        <v>1.1668182817842785</v>
      </c>
      <c r="Q25" s="55">
        <v>1.18</v>
      </c>
      <c r="R25" s="38">
        <v>18</v>
      </c>
      <c r="S25" s="57">
        <v>1.2298499999999999</v>
      </c>
      <c r="T25" s="57">
        <v>0.88495575221238942</v>
      </c>
      <c r="U25" s="58">
        <v>1.1670561486204596</v>
      </c>
      <c r="V25" s="55">
        <v>1.1800000000000002</v>
      </c>
      <c r="W25" s="38">
        <v>17</v>
      </c>
      <c r="X25" s="57">
        <v>1.2298499999999999</v>
      </c>
      <c r="Y25" s="57">
        <v>0.88495575221238942</v>
      </c>
      <c r="Z25" s="58">
        <v>1.1671387308300494</v>
      </c>
      <c r="AA25" s="55">
        <v>1.1811953697141506</v>
      </c>
      <c r="AB25" s="38">
        <v>13</v>
      </c>
      <c r="AC25" s="57">
        <v>1.2365198671560733</v>
      </c>
      <c r="AD25" s="57">
        <v>1.1599999999999999</v>
      </c>
      <c r="AE25" s="59">
        <v>1.1861109109229582</v>
      </c>
      <c r="AF25" s="32">
        <v>-1.8734761683061318E-3</v>
      </c>
      <c r="AG25" s="33"/>
      <c r="AH25" s="60" t="str">
        <f t="shared" si="0"/>
        <v>FX-Rate: 1 Euro for ...</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row>
    <row r="26" spans="1:86" s="35" customFormat="1" x14ac:dyDescent="0.25">
      <c r="A26" s="61" t="s">
        <v>37</v>
      </c>
      <c r="B26" s="27">
        <v>2866.1542707858675</v>
      </c>
      <c r="C26" s="28">
        <v>19</v>
      </c>
      <c r="D26" s="28">
        <v>2917.1326860841423</v>
      </c>
      <c r="E26" s="28">
        <v>2717</v>
      </c>
      <c r="F26" s="28">
        <v>2852.9628179084434</v>
      </c>
      <c r="G26" s="27">
        <v>11597.860486597929</v>
      </c>
      <c r="H26" s="29">
        <v>19</v>
      </c>
      <c r="I26" s="28">
        <v>11865.732135613187</v>
      </c>
      <c r="J26" s="28">
        <v>11152.368216851057</v>
      </c>
      <c r="K26" s="30">
        <v>11606.904970822467</v>
      </c>
      <c r="L26" s="27">
        <v>11713.787334418375</v>
      </c>
      <c r="M26" s="29">
        <v>18</v>
      </c>
      <c r="N26" s="28">
        <v>12089.26939547314</v>
      </c>
      <c r="O26" s="28">
        <v>11250.039436531773</v>
      </c>
      <c r="P26" s="30">
        <v>11702.352470209047</v>
      </c>
      <c r="Q26" s="27">
        <v>11801.656466420227</v>
      </c>
      <c r="R26" s="29">
        <v>18</v>
      </c>
      <c r="S26" s="28">
        <v>12713.089935165628</v>
      </c>
      <c r="T26" s="28">
        <v>11446.661847087624</v>
      </c>
      <c r="U26" s="30">
        <v>11824.537123066733</v>
      </c>
      <c r="V26" s="27">
        <v>11924.56595710309</v>
      </c>
      <c r="W26" s="29">
        <v>17</v>
      </c>
      <c r="X26" s="28">
        <v>13812.248045759503</v>
      </c>
      <c r="Y26" s="28">
        <v>11541.775860140337</v>
      </c>
      <c r="Z26" s="30">
        <v>11994.35209490845</v>
      </c>
      <c r="AA26" s="27">
        <v>12026.771189407964</v>
      </c>
      <c r="AB26" s="29">
        <v>13</v>
      </c>
      <c r="AC26" s="28">
        <v>14915.490723920817</v>
      </c>
      <c r="AD26" s="28">
        <v>11530.583154596987</v>
      </c>
      <c r="AE26" s="31">
        <v>12205.295323289631</v>
      </c>
      <c r="AF26" s="32">
        <v>9.119949892281376E-3</v>
      </c>
      <c r="AG26" s="33" t="e">
        <f>(AA26/#REF!)^(1/4)-1</f>
        <v>#REF!</v>
      </c>
      <c r="AH26" s="34" t="str">
        <f t="shared" si="0"/>
        <v>EU</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row>
    <row r="27" spans="1:86" s="35" customFormat="1" x14ac:dyDescent="0.25">
      <c r="A27" s="54" t="s">
        <v>38</v>
      </c>
      <c r="B27" s="27">
        <v>375.98859490992322</v>
      </c>
      <c r="C27" s="37">
        <v>19</v>
      </c>
      <c r="D27" s="37">
        <v>407.37194754359075</v>
      </c>
      <c r="E27" s="37">
        <v>312.85940037706229</v>
      </c>
      <c r="F27" s="37">
        <v>372.22947479545951</v>
      </c>
      <c r="G27" s="27">
        <v>1504.8149471347813</v>
      </c>
      <c r="H27" s="38">
        <v>20</v>
      </c>
      <c r="I27" s="37">
        <v>1562.4635635887666</v>
      </c>
      <c r="J27" s="37">
        <v>1316.1592129144315</v>
      </c>
      <c r="K27" s="39">
        <v>1496.6153422896655</v>
      </c>
      <c r="L27" s="27">
        <v>1505.3260788417892</v>
      </c>
      <c r="M27" s="38">
        <v>20</v>
      </c>
      <c r="N27" s="37">
        <v>1640.3974301696232</v>
      </c>
      <c r="O27" s="37">
        <v>1345.7447849389002</v>
      </c>
      <c r="P27" s="39">
        <v>1497.8592571392378</v>
      </c>
      <c r="Q27" s="27">
        <v>1510.3567394129582</v>
      </c>
      <c r="R27" s="38">
        <v>20</v>
      </c>
      <c r="S27" s="37">
        <v>1680.3398460125618</v>
      </c>
      <c r="T27" s="37">
        <v>1261.0368440863997</v>
      </c>
      <c r="U27" s="39">
        <v>1496.151885217763</v>
      </c>
      <c r="V27" s="27">
        <v>1508.2442603191353</v>
      </c>
      <c r="W27" s="38">
        <v>19</v>
      </c>
      <c r="X27" s="37">
        <v>1717.5700531128418</v>
      </c>
      <c r="Y27" s="37">
        <v>1308.710459532228</v>
      </c>
      <c r="Z27" s="39">
        <v>1498.8355859570354</v>
      </c>
      <c r="AA27" s="27">
        <v>1541.2587265358466</v>
      </c>
      <c r="AB27" s="38">
        <v>15</v>
      </c>
      <c r="AC27" s="37">
        <v>1753.5541488952601</v>
      </c>
      <c r="AD27" s="37">
        <v>1236.6304931005072</v>
      </c>
      <c r="AE27" s="40">
        <v>1521.7741843612087</v>
      </c>
      <c r="AF27" s="32">
        <v>6.0003065357372432E-3</v>
      </c>
      <c r="AG27" s="33" t="e">
        <f>(AA27/#REF!)^(1/4)-1</f>
        <v>#REF!</v>
      </c>
      <c r="AH27" s="41" t="str">
        <f t="shared" si="0"/>
        <v>Poland</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row>
    <row r="28" spans="1:86" s="35" customFormat="1" x14ac:dyDescent="0.25">
      <c r="A28" s="62" t="s">
        <v>39</v>
      </c>
      <c r="B28" s="27">
        <v>262.10216773387941</v>
      </c>
      <c r="C28" s="37">
        <v>18</v>
      </c>
      <c r="D28" s="37">
        <v>267.62866812156221</v>
      </c>
      <c r="E28" s="37">
        <v>254.49582046066999</v>
      </c>
      <c r="F28" s="37">
        <v>261.57829114849545</v>
      </c>
      <c r="G28" s="27">
        <v>1054.9178273986627</v>
      </c>
      <c r="H28" s="38">
        <v>19</v>
      </c>
      <c r="I28" s="37">
        <v>1128.8945782293913</v>
      </c>
      <c r="J28" s="37">
        <v>1014.5127241739467</v>
      </c>
      <c r="K28" s="39">
        <v>1057.1186263106556</v>
      </c>
      <c r="L28" s="27">
        <v>1057.4533815363891</v>
      </c>
      <c r="M28" s="38">
        <v>19</v>
      </c>
      <c r="N28" s="37">
        <v>1271.422285913824</v>
      </c>
      <c r="O28" s="37">
        <v>1026.9703189536999</v>
      </c>
      <c r="P28" s="39">
        <v>1074.0484690456508</v>
      </c>
      <c r="Q28" s="27">
        <v>1063.5147904495934</v>
      </c>
      <c r="R28" s="38">
        <v>19</v>
      </c>
      <c r="S28" s="37">
        <v>1369.4297995746647</v>
      </c>
      <c r="T28" s="37">
        <v>1032.3804771135237</v>
      </c>
      <c r="U28" s="39">
        <v>1087.603560594697</v>
      </c>
      <c r="V28" s="27">
        <v>1078.8160204267883</v>
      </c>
      <c r="W28" s="38">
        <v>18</v>
      </c>
      <c r="X28" s="37">
        <v>1424.1573490211103</v>
      </c>
      <c r="Y28" s="37">
        <v>1033.9376456729331</v>
      </c>
      <c r="Z28" s="39">
        <v>1100.7627639765765</v>
      </c>
      <c r="AA28" s="27">
        <v>1090.6231536477126</v>
      </c>
      <c r="AB28" s="38">
        <v>15</v>
      </c>
      <c r="AC28" s="37">
        <v>1442.4988196697591</v>
      </c>
      <c r="AD28" s="37">
        <v>1035.5512255639248</v>
      </c>
      <c r="AE28" s="40">
        <v>1116.8383565224315</v>
      </c>
      <c r="AF28" s="32">
        <v>8.3563102460639804E-3</v>
      </c>
      <c r="AG28" s="33" t="e">
        <f>(AA28/#REF!)^(1/4)-1</f>
        <v>#REF!</v>
      </c>
      <c r="AH28" s="63" t="str">
        <f t="shared" si="0"/>
        <v>Czechs</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row>
    <row r="29" spans="1:86" s="35" customFormat="1" x14ac:dyDescent="0.25">
      <c r="A29" s="54" t="s">
        <v>40</v>
      </c>
      <c r="B29" s="27">
        <v>214.34267249999999</v>
      </c>
      <c r="C29" s="37">
        <v>18</v>
      </c>
      <c r="D29" s="37">
        <v>249.87261317121289</v>
      </c>
      <c r="E29" s="37">
        <v>202.97817391304346</v>
      </c>
      <c r="F29" s="37">
        <v>214.47368410133265</v>
      </c>
      <c r="G29" s="27">
        <v>892.45</v>
      </c>
      <c r="H29" s="38">
        <v>19</v>
      </c>
      <c r="I29" s="37">
        <v>1105.1133231099825</v>
      </c>
      <c r="J29" s="37">
        <v>834.93995503591691</v>
      </c>
      <c r="K29" s="39">
        <v>909.78153614501457</v>
      </c>
      <c r="L29" s="27">
        <v>901.37450000000001</v>
      </c>
      <c r="M29" s="38">
        <v>19</v>
      </c>
      <c r="N29" s="37">
        <v>1413.3645100686581</v>
      </c>
      <c r="O29" s="37">
        <v>838.09079999999994</v>
      </c>
      <c r="P29" s="39">
        <v>960.24344044929103</v>
      </c>
      <c r="Q29" s="27">
        <v>919.40199000000007</v>
      </c>
      <c r="R29" s="38">
        <v>19</v>
      </c>
      <c r="S29" s="37">
        <v>1630.4536220397247</v>
      </c>
      <c r="T29" s="37">
        <v>840.293004</v>
      </c>
      <c r="U29" s="39">
        <v>979.55665665158199</v>
      </c>
      <c r="V29" s="27">
        <v>925.49128982872912</v>
      </c>
      <c r="W29" s="38">
        <v>18</v>
      </c>
      <c r="X29" s="37">
        <v>1840.2938288297312</v>
      </c>
      <c r="Y29" s="37">
        <v>842.52824106000003</v>
      </c>
      <c r="Z29" s="39">
        <v>1002.6598397219818</v>
      </c>
      <c r="AA29" s="27">
        <v>924.20772390864022</v>
      </c>
      <c r="AB29" s="38">
        <v>15</v>
      </c>
      <c r="AC29" s="37">
        <v>2045.8764145938944</v>
      </c>
      <c r="AD29" s="37">
        <v>844.79700667589998</v>
      </c>
      <c r="AE29" s="40">
        <v>1039.1517140808794</v>
      </c>
      <c r="AF29" s="32">
        <v>8.7799108183619357E-3</v>
      </c>
      <c r="AG29" s="33" t="e">
        <f>(AA29/#REF!)^(1/4)-1</f>
        <v>#REF!</v>
      </c>
      <c r="AH29" s="41" t="str">
        <f t="shared" si="0"/>
        <v>Austria</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row>
    <row r="30" spans="1:86" s="35" customFormat="1" x14ac:dyDescent="0.25">
      <c r="A30" s="54" t="s">
        <v>41</v>
      </c>
      <c r="B30" s="27">
        <v>693.39</v>
      </c>
      <c r="C30" s="37">
        <v>17</v>
      </c>
      <c r="D30" s="37">
        <v>724.15158809115417</v>
      </c>
      <c r="E30" s="37">
        <v>684.51429959010659</v>
      </c>
      <c r="F30" s="37">
        <v>698.24392206638697</v>
      </c>
      <c r="G30" s="27">
        <v>2853.9584999999997</v>
      </c>
      <c r="H30" s="38">
        <v>18</v>
      </c>
      <c r="I30" s="37">
        <v>2969.6067938926703</v>
      </c>
      <c r="J30" s="37">
        <v>2793.9903344914378</v>
      </c>
      <c r="K30" s="39">
        <v>2861.1161112251848</v>
      </c>
      <c r="L30" s="27">
        <v>2878.6125326029778</v>
      </c>
      <c r="M30" s="38">
        <v>18</v>
      </c>
      <c r="N30" s="37">
        <v>3140.1924028306885</v>
      </c>
      <c r="O30" s="37">
        <v>2772.9683142795748</v>
      </c>
      <c r="P30" s="39">
        <v>2882.2422206216747</v>
      </c>
      <c r="Q30" s="27">
        <v>2901.706890561461</v>
      </c>
      <c r="R30" s="38">
        <v>18</v>
      </c>
      <c r="S30" s="37">
        <v>3184.3839557836013</v>
      </c>
      <c r="T30" s="37">
        <v>2725.5274282375367</v>
      </c>
      <c r="U30" s="39">
        <v>2903.4198862981148</v>
      </c>
      <c r="V30" s="27">
        <v>2923.4243581150349</v>
      </c>
      <c r="W30" s="38">
        <v>17</v>
      </c>
      <c r="X30" s="37">
        <v>3234.6421160972977</v>
      </c>
      <c r="Y30" s="37">
        <v>2783.3472814888773</v>
      </c>
      <c r="Z30" s="39">
        <v>2945.9621086840461</v>
      </c>
      <c r="AA30" s="27">
        <v>2939.8843648114216</v>
      </c>
      <c r="AB30" s="38">
        <v>13</v>
      </c>
      <c r="AC30" s="37">
        <v>3383.4930407012725</v>
      </c>
      <c r="AD30" s="37">
        <v>2772.8106590163429</v>
      </c>
      <c r="AE30" s="40">
        <v>2949.392024296154</v>
      </c>
      <c r="AF30" s="32">
        <v>7.4433830054800865E-3</v>
      </c>
      <c r="AG30" s="33" t="e">
        <f>(AA30/#REF!)^(1/4)-1</f>
        <v>#REF!</v>
      </c>
      <c r="AH30" s="41" t="str">
        <f t="shared" si="0"/>
        <v>Greece</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row>
    <row r="31" spans="1:86" s="35" customFormat="1" x14ac:dyDescent="0.25">
      <c r="A31" s="54" t="s">
        <v>42</v>
      </c>
      <c r="B31" s="27">
        <v>465.27487862518325</v>
      </c>
      <c r="C31" s="37">
        <v>17</v>
      </c>
      <c r="D31" s="37">
        <v>485.78000000000003</v>
      </c>
      <c r="E31" s="37">
        <v>438.09489732227041</v>
      </c>
      <c r="F31" s="37">
        <v>462.87927285879653</v>
      </c>
      <c r="G31" s="27">
        <v>1835.8084537609782</v>
      </c>
      <c r="H31" s="38">
        <v>19</v>
      </c>
      <c r="I31" s="37">
        <v>1960.4341545030916</v>
      </c>
      <c r="J31" s="37">
        <v>1756.0166117488338</v>
      </c>
      <c r="K31" s="64">
        <v>1845.7698288277829</v>
      </c>
      <c r="L31" s="27">
        <v>1852.45863026083</v>
      </c>
      <c r="M31" s="38">
        <v>19</v>
      </c>
      <c r="N31" s="37">
        <v>2031.2880000000002</v>
      </c>
      <c r="O31" s="37">
        <v>1737.7921478060048</v>
      </c>
      <c r="P31" s="39">
        <v>1871.3001634461343</v>
      </c>
      <c r="Q31" s="27">
        <v>1869.2380429693949</v>
      </c>
      <c r="R31" s="38">
        <v>19</v>
      </c>
      <c r="S31" s="37">
        <v>2117.9348109339185</v>
      </c>
      <c r="T31" s="37">
        <v>1737.7921478060048</v>
      </c>
      <c r="U31" s="39">
        <v>1896.7302064347946</v>
      </c>
      <c r="V31" s="27">
        <v>1885.3261582738414</v>
      </c>
      <c r="W31" s="38">
        <v>18</v>
      </c>
      <c r="X31" s="37">
        <v>2223.8315514806141</v>
      </c>
      <c r="Y31" s="37">
        <v>1737.7921478060048</v>
      </c>
      <c r="Z31" s="39">
        <v>1923.8161869136234</v>
      </c>
      <c r="AA31" s="27">
        <v>1919.6797232886543</v>
      </c>
      <c r="AB31" s="38">
        <v>15</v>
      </c>
      <c r="AC31" s="37">
        <v>2335.0231290546449</v>
      </c>
      <c r="AD31" s="37">
        <v>1773.27981992833</v>
      </c>
      <c r="AE31" s="40">
        <v>1969.8713992057819</v>
      </c>
      <c r="AF31" s="32">
        <v>1.1230949502848198E-2</v>
      </c>
      <c r="AG31" s="33" t="e">
        <f>(AA31/#REF!)^(1/4)-1</f>
        <v>#REF!</v>
      </c>
      <c r="AH31" s="41" t="str">
        <f t="shared" si="0"/>
        <v>Hungary</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row>
    <row r="32" spans="1:86" s="35" customFormat="1" x14ac:dyDescent="0.25">
      <c r="A32" s="54" t="s">
        <v>43</v>
      </c>
      <c r="B32" s="27">
        <v>183.15</v>
      </c>
      <c r="C32" s="37">
        <v>17</v>
      </c>
      <c r="D32" s="37">
        <v>191.89794409596254</v>
      </c>
      <c r="E32" s="37">
        <v>174.07348320216101</v>
      </c>
      <c r="F32" s="37">
        <v>182.87849167163179</v>
      </c>
      <c r="G32" s="27">
        <v>740.34999999999991</v>
      </c>
      <c r="H32" s="38">
        <v>19</v>
      </c>
      <c r="I32" s="37">
        <v>763.22797970108741</v>
      </c>
      <c r="J32" s="37">
        <v>705.01391447905416</v>
      </c>
      <c r="K32" s="39">
        <v>739.90743076755496</v>
      </c>
      <c r="L32" s="27">
        <v>741.07244653275586</v>
      </c>
      <c r="M32" s="38">
        <v>19</v>
      </c>
      <c r="N32" s="37">
        <v>776.77134304718118</v>
      </c>
      <c r="O32" s="37">
        <v>709.64000509564517</v>
      </c>
      <c r="P32" s="39">
        <v>742.38039212461979</v>
      </c>
      <c r="Q32" s="27">
        <v>745.37020346853228</v>
      </c>
      <c r="R32" s="38">
        <v>19</v>
      </c>
      <c r="S32" s="37">
        <v>816.13440022401608</v>
      </c>
      <c r="T32" s="37">
        <v>708.69119999999987</v>
      </c>
      <c r="U32" s="39">
        <v>747.65780029460348</v>
      </c>
      <c r="V32" s="27">
        <v>748.81282105900618</v>
      </c>
      <c r="W32" s="38">
        <v>18</v>
      </c>
      <c r="X32" s="37">
        <v>878.70213527879821</v>
      </c>
      <c r="Y32" s="37">
        <v>709.16428799999994</v>
      </c>
      <c r="Z32" s="39">
        <v>757.08763178518666</v>
      </c>
      <c r="AA32" s="27">
        <v>749.57077258855293</v>
      </c>
      <c r="AB32" s="38">
        <v>15</v>
      </c>
      <c r="AC32" s="37">
        <v>956.09717627999555</v>
      </c>
      <c r="AD32" s="37">
        <v>711.34516655999983</v>
      </c>
      <c r="AE32" s="40">
        <v>766.30856996426166</v>
      </c>
      <c r="AF32" s="32">
        <v>3.0992157022868838E-3</v>
      </c>
      <c r="AG32" s="33" t="e">
        <f>(AA32/#REF!)^(1/4)-1</f>
        <v>#REF!</v>
      </c>
      <c r="AH32" s="41" t="str">
        <f t="shared" si="0"/>
        <v>Slovakia</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row>
    <row r="33" spans="1:86" s="35" customFormat="1" x14ac:dyDescent="0.25">
      <c r="A33" s="54" t="s">
        <v>44</v>
      </c>
      <c r="B33" s="27">
        <v>231.48635305790722</v>
      </c>
      <c r="C33" s="37">
        <v>17</v>
      </c>
      <c r="D33" s="37">
        <v>237.06507800099982</v>
      </c>
      <c r="E33" s="37">
        <v>214.91166923871458</v>
      </c>
      <c r="F33" s="37">
        <v>230.60089646602734</v>
      </c>
      <c r="G33" s="27">
        <v>951.57166876986514</v>
      </c>
      <c r="H33" s="38">
        <v>19</v>
      </c>
      <c r="I33" s="37">
        <v>967.92697713505277</v>
      </c>
      <c r="J33" s="37">
        <v>928.78127614318328</v>
      </c>
      <c r="K33" s="39">
        <v>950.94468226136314</v>
      </c>
      <c r="L33" s="27">
        <v>956.14568300589008</v>
      </c>
      <c r="M33" s="38">
        <v>19</v>
      </c>
      <c r="N33" s="37">
        <v>979.27545202156205</v>
      </c>
      <c r="O33" s="37">
        <v>909.82832175539011</v>
      </c>
      <c r="P33" s="39">
        <v>951.11647580330907</v>
      </c>
      <c r="Q33" s="27">
        <v>963.24091129247154</v>
      </c>
      <c r="R33" s="38">
        <v>19</v>
      </c>
      <c r="S33" s="37">
        <v>993.9645838018854</v>
      </c>
      <c r="T33" s="37">
        <v>881.92351184818381</v>
      </c>
      <c r="U33" s="39">
        <v>955.86241865343118</v>
      </c>
      <c r="V33" s="27">
        <v>968.3286092125503</v>
      </c>
      <c r="W33" s="38">
        <v>18</v>
      </c>
      <c r="X33" s="37">
        <v>1075.162691633765</v>
      </c>
      <c r="Y33" s="37">
        <v>865.4761441140331</v>
      </c>
      <c r="Z33" s="39">
        <v>964.33044863727946</v>
      </c>
      <c r="AA33" s="27">
        <v>966.5378013177766</v>
      </c>
      <c r="AB33" s="38">
        <v>15</v>
      </c>
      <c r="AC33" s="37">
        <v>1024.0071633472971</v>
      </c>
      <c r="AD33" s="37">
        <v>851.36451383354233</v>
      </c>
      <c r="AE33" s="40">
        <v>964.10120160827535</v>
      </c>
      <c r="AF33" s="32">
        <v>3.9089710903315034E-3</v>
      </c>
      <c r="AG33" s="33" t="e">
        <f>(AA33/#REF!)^(1/4)-1</f>
        <v>#REF!</v>
      </c>
      <c r="AH33" s="41" t="str">
        <f t="shared" si="0"/>
        <v>Croatia</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row>
    <row r="34" spans="1:86" s="35" customFormat="1" x14ac:dyDescent="0.25">
      <c r="A34" s="54" t="s">
        <v>45</v>
      </c>
      <c r="B34" s="27">
        <v>231.97166229661261</v>
      </c>
      <c r="C34" s="37">
        <v>17</v>
      </c>
      <c r="D34" s="37">
        <v>240.72</v>
      </c>
      <c r="E34" s="37">
        <v>224.22721393612042</v>
      </c>
      <c r="F34" s="37">
        <v>231.51847417203285</v>
      </c>
      <c r="G34" s="27">
        <v>959.47536457863566</v>
      </c>
      <c r="H34" s="38">
        <v>18</v>
      </c>
      <c r="I34" s="37">
        <v>982.84</v>
      </c>
      <c r="J34" s="37">
        <v>935.1916475478215</v>
      </c>
      <c r="K34" s="39">
        <v>959.52806827483334</v>
      </c>
      <c r="L34" s="27">
        <v>969.76904660345588</v>
      </c>
      <c r="M34" s="38">
        <v>18</v>
      </c>
      <c r="N34" s="37">
        <v>1132.4108021495067</v>
      </c>
      <c r="O34" s="37">
        <v>921.49668608257048</v>
      </c>
      <c r="P34" s="39">
        <v>978.16239861149597</v>
      </c>
      <c r="Q34" s="27">
        <v>979.80904853615016</v>
      </c>
      <c r="R34" s="38">
        <v>18</v>
      </c>
      <c r="S34" s="37">
        <v>1437.1614411082974</v>
      </c>
      <c r="T34" s="37">
        <v>899.60544628178832</v>
      </c>
      <c r="U34" s="39">
        <v>1003.0557709345657</v>
      </c>
      <c r="V34" s="27">
        <v>984.82362652138386</v>
      </c>
      <c r="W34" s="38">
        <v>17</v>
      </c>
      <c r="X34" s="37">
        <v>1956.5266326249427</v>
      </c>
      <c r="Y34" s="37">
        <v>883.07480620738147</v>
      </c>
      <c r="Z34" s="39">
        <v>1042.6348676554389</v>
      </c>
      <c r="AA34" s="27">
        <v>992.4073795044045</v>
      </c>
      <c r="AB34" s="38">
        <v>13</v>
      </c>
      <c r="AC34" s="37">
        <v>2804.996146297728</v>
      </c>
      <c r="AD34" s="37">
        <v>871.3550956593831</v>
      </c>
      <c r="AE34" s="40">
        <v>1125.3517797089089</v>
      </c>
      <c r="AF34" s="32">
        <v>8.4724517644916286E-3</v>
      </c>
      <c r="AG34" s="33" t="e">
        <f>(AA34/#REF!)^(1/4)-1</f>
        <v>#REF!</v>
      </c>
      <c r="AH34" s="41" t="str">
        <f t="shared" si="0"/>
        <v>Romania</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1:86" s="35" customFormat="1" x14ac:dyDescent="0.25">
      <c r="A35" s="61" t="s">
        <v>19</v>
      </c>
      <c r="B35" s="27">
        <v>528.79750050507505</v>
      </c>
      <c r="C35" s="28">
        <v>20</v>
      </c>
      <c r="D35" s="28">
        <v>562</v>
      </c>
      <c r="E35" s="28">
        <v>376</v>
      </c>
      <c r="F35" s="28">
        <v>525.3155263603137</v>
      </c>
      <c r="G35" s="27">
        <v>2143.652810713565</v>
      </c>
      <c r="H35" s="29">
        <v>20</v>
      </c>
      <c r="I35" s="28">
        <v>2528.3209437720006</v>
      </c>
      <c r="J35" s="28">
        <v>2044.8461755725191</v>
      </c>
      <c r="K35" s="30">
        <v>2176.4816983871392</v>
      </c>
      <c r="L35" s="27">
        <v>2140.326325</v>
      </c>
      <c r="M35" s="29">
        <v>19</v>
      </c>
      <c r="N35" s="28">
        <v>2915.4834159444149</v>
      </c>
      <c r="O35" s="28">
        <v>2023.9303757358073</v>
      </c>
      <c r="P35" s="30">
        <v>2219.33811320315</v>
      </c>
      <c r="Q35" s="27">
        <v>2204.7847469479084</v>
      </c>
      <c r="R35" s="29">
        <v>19</v>
      </c>
      <c r="S35" s="28">
        <v>2968.1443600697662</v>
      </c>
      <c r="T35" s="28">
        <v>2044.526391896025</v>
      </c>
      <c r="U35" s="30">
        <v>2251.2649831852145</v>
      </c>
      <c r="V35" s="27">
        <v>2230.0075625962145</v>
      </c>
      <c r="W35" s="29">
        <v>18</v>
      </c>
      <c r="X35" s="28">
        <v>3019.389102944042</v>
      </c>
      <c r="Y35" s="28">
        <v>2066.9652844392058</v>
      </c>
      <c r="Z35" s="30">
        <v>2295.350132503213</v>
      </c>
      <c r="AA35" s="27">
        <v>2265.112385845061</v>
      </c>
      <c r="AB35" s="29">
        <v>15</v>
      </c>
      <c r="AC35" s="28">
        <v>3067.574257666387</v>
      </c>
      <c r="AD35" s="28">
        <v>2128.3514999999998</v>
      </c>
      <c r="AE35" s="31">
        <v>2347.5774260067815</v>
      </c>
      <c r="AF35" s="32">
        <v>1.3873628164960961E-2</v>
      </c>
      <c r="AG35" s="33" t="e">
        <f>(AA35/#REF!)^(1/4)-1</f>
        <v>#REF!</v>
      </c>
      <c r="AH35" s="34" t="str">
        <f t="shared" si="0"/>
        <v>Group Development</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row>
    <row r="36" spans="1:86" s="35" customFormat="1" x14ac:dyDescent="0.25">
      <c r="A36" s="62" t="s">
        <v>46</v>
      </c>
      <c r="B36" s="27">
        <v>311.80700059431541</v>
      </c>
      <c r="C36" s="37">
        <v>15</v>
      </c>
      <c r="D36" s="37">
        <v>340.75145676559288</v>
      </c>
      <c r="E36" s="37">
        <v>308.45999999999998</v>
      </c>
      <c r="F36" s="37">
        <v>315.7317205599565</v>
      </c>
      <c r="G36" s="27">
        <v>1258.73062142713</v>
      </c>
      <c r="H36" s="38">
        <v>17</v>
      </c>
      <c r="I36" s="37">
        <v>1652.0709437720006</v>
      </c>
      <c r="J36" s="37">
        <v>1179.8461755725189</v>
      </c>
      <c r="K36" s="39">
        <v>1294.4282590436935</v>
      </c>
      <c r="L36" s="27">
        <v>1253.342971626842</v>
      </c>
      <c r="M36" s="38">
        <v>17</v>
      </c>
      <c r="N36" s="37">
        <v>2039.2334159444149</v>
      </c>
      <c r="O36" s="37">
        <v>1158.9303757358073</v>
      </c>
      <c r="P36" s="39">
        <v>1322.7537437809742</v>
      </c>
      <c r="Q36" s="27">
        <v>1273.6999999999998</v>
      </c>
      <c r="R36" s="38">
        <v>17</v>
      </c>
      <c r="S36" s="37">
        <v>2091.8943600697662</v>
      </c>
      <c r="T36" s="37">
        <v>1179.526391896025</v>
      </c>
      <c r="U36" s="39">
        <v>1331.8467516370511</v>
      </c>
      <c r="V36" s="27">
        <v>1305.0535815712037</v>
      </c>
      <c r="W36" s="38">
        <v>16</v>
      </c>
      <c r="X36" s="37">
        <v>2143.139102944042</v>
      </c>
      <c r="Y36" s="37">
        <v>1197.8896342394303</v>
      </c>
      <c r="Z36" s="39">
        <v>1354.6484435998184</v>
      </c>
      <c r="AA36" s="27">
        <v>1339.2427675575482</v>
      </c>
      <c r="AB36" s="38">
        <v>13</v>
      </c>
      <c r="AC36" s="37">
        <v>2191.324257666387</v>
      </c>
      <c r="AD36" s="37">
        <v>1200.3436082356759</v>
      </c>
      <c r="AE36" s="40">
        <v>1384.8709167983677</v>
      </c>
      <c r="AF36" s="32">
        <v>1.562089673432232E-2</v>
      </c>
      <c r="AG36" s="33" t="e">
        <f>(AA36/#REF!)^(1/4)-1</f>
        <v>#REF!</v>
      </c>
      <c r="AH36" s="63" t="str">
        <f>A36</f>
        <v>Netherland</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row>
    <row r="37" spans="1:86" s="35" customFormat="1" x14ac:dyDescent="0.25">
      <c r="A37" s="62" t="s">
        <v>20</v>
      </c>
      <c r="B37" s="27">
        <v>215.13</v>
      </c>
      <c r="C37" s="37">
        <v>13</v>
      </c>
      <c r="D37" s="37">
        <v>219.71249999999998</v>
      </c>
      <c r="E37" s="37">
        <v>208.74</v>
      </c>
      <c r="F37" s="37">
        <v>214.85288461538465</v>
      </c>
      <c r="G37" s="27">
        <v>871.68</v>
      </c>
      <c r="H37" s="38">
        <v>15</v>
      </c>
      <c r="I37" s="37">
        <v>900</v>
      </c>
      <c r="J37" s="37">
        <v>846.72</v>
      </c>
      <c r="K37" s="39">
        <v>871.24856666666676</v>
      </c>
      <c r="L37" s="27">
        <v>878.75020799999993</v>
      </c>
      <c r="M37" s="38">
        <v>15</v>
      </c>
      <c r="N37" s="37">
        <v>900</v>
      </c>
      <c r="O37" s="37">
        <v>838.25279999999998</v>
      </c>
      <c r="P37" s="39">
        <v>877.69771620000006</v>
      </c>
      <c r="Q37" s="27">
        <v>886.74767999999995</v>
      </c>
      <c r="R37" s="38">
        <v>15</v>
      </c>
      <c r="S37" s="37">
        <v>927.9738843749999</v>
      </c>
      <c r="T37" s="37">
        <v>837.16147199999989</v>
      </c>
      <c r="U37" s="39">
        <v>886.5937834419999</v>
      </c>
      <c r="V37" s="27">
        <v>894.92960267540002</v>
      </c>
      <c r="W37" s="38">
        <v>14</v>
      </c>
      <c r="X37" s="37">
        <v>965.09283974999994</v>
      </c>
      <c r="Y37" s="37">
        <v>820.41824255999984</v>
      </c>
      <c r="Z37" s="39">
        <v>898.78785376642338</v>
      </c>
      <c r="AA37" s="27">
        <v>902.38057935170013</v>
      </c>
      <c r="AB37" s="38">
        <v>11</v>
      </c>
      <c r="AC37" s="37">
        <v>1003.6965533399999</v>
      </c>
      <c r="AD37" s="37">
        <v>804.00987770879988</v>
      </c>
      <c r="AE37" s="40">
        <v>911.49298180011681</v>
      </c>
      <c r="AF37" s="32">
        <v>8.691043542324639E-3</v>
      </c>
      <c r="AG37" s="33" t="e">
        <f>(AA37/#REF!)^(1/4)-1</f>
        <v>#REF!</v>
      </c>
      <c r="AH37" s="63" t="str">
        <f t="shared" ref="AH37:AH38" si="1">A37</f>
        <v>DFMG</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row>
    <row r="38" spans="1:86" s="35" customFormat="1" x14ac:dyDescent="0.25">
      <c r="A38" s="62" t="s">
        <v>21</v>
      </c>
      <c r="B38" s="27">
        <v>2</v>
      </c>
      <c r="C38" s="37">
        <v>6</v>
      </c>
      <c r="D38" s="37">
        <v>4.08</v>
      </c>
      <c r="E38" s="37">
        <v>1</v>
      </c>
      <c r="F38" s="37">
        <v>2.3466666666666667</v>
      </c>
      <c r="G38" s="27">
        <v>4.0000000000001137</v>
      </c>
      <c r="H38" s="38">
        <v>9</v>
      </c>
      <c r="I38" s="37">
        <v>22</v>
      </c>
      <c r="J38" s="37">
        <v>0</v>
      </c>
      <c r="K38" s="39">
        <v>6.3333333333333464</v>
      </c>
      <c r="L38" s="27">
        <v>12.24</v>
      </c>
      <c r="M38" s="38">
        <v>7</v>
      </c>
      <c r="N38" s="37">
        <v>22</v>
      </c>
      <c r="O38" s="37">
        <v>4</v>
      </c>
      <c r="P38" s="39">
        <v>12.748571428571429</v>
      </c>
      <c r="Q38" s="27">
        <v>12.4848</v>
      </c>
      <c r="R38" s="38">
        <v>7</v>
      </c>
      <c r="S38" s="37">
        <v>22</v>
      </c>
      <c r="T38" s="37">
        <v>4</v>
      </c>
      <c r="U38" s="39">
        <v>12.640685714285715</v>
      </c>
      <c r="V38" s="27">
        <v>8.867248</v>
      </c>
      <c r="W38" s="38">
        <v>8</v>
      </c>
      <c r="X38" s="37">
        <v>22</v>
      </c>
      <c r="Y38" s="37">
        <v>0</v>
      </c>
      <c r="Z38" s="39">
        <v>10.216812000000001</v>
      </c>
      <c r="AA38" s="27">
        <v>4.5</v>
      </c>
      <c r="AB38" s="38">
        <v>6</v>
      </c>
      <c r="AC38" s="37">
        <v>23</v>
      </c>
      <c r="AD38" s="37">
        <v>0</v>
      </c>
      <c r="AE38" s="40">
        <v>7.4981976533333325</v>
      </c>
      <c r="AF38" s="32">
        <v>2.9883571953551513E-2</v>
      </c>
      <c r="AG38" s="33" t="e">
        <f>(AA38/#REF!)^(1/4)-1</f>
        <v>#REF!</v>
      </c>
      <c r="AH38" s="63" t="str">
        <f t="shared" si="1"/>
        <v>Other</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row>
    <row r="39" spans="1:86" s="65" customFormat="1" x14ac:dyDescent="0.25">
      <c r="A39" s="61" t="s">
        <v>47</v>
      </c>
      <c r="B39" s="27">
        <v>1657.1799999999998</v>
      </c>
      <c r="C39" s="28">
        <v>21</v>
      </c>
      <c r="D39" s="28">
        <v>1699.1949999999997</v>
      </c>
      <c r="E39" s="28">
        <v>1308.53</v>
      </c>
      <c r="F39" s="28">
        <v>1634.3417619047618</v>
      </c>
      <c r="G39" s="27">
        <v>6814.23</v>
      </c>
      <c r="H39" s="29">
        <v>21</v>
      </c>
      <c r="I39" s="28">
        <v>6946.7101323750003</v>
      </c>
      <c r="J39" s="28">
        <v>5343.92</v>
      </c>
      <c r="K39" s="30">
        <v>6717.3069845065311</v>
      </c>
      <c r="L39" s="27">
        <v>6834.2015854999991</v>
      </c>
      <c r="M39" s="29">
        <v>20</v>
      </c>
      <c r="N39" s="28">
        <v>6986.661149999999</v>
      </c>
      <c r="O39" s="28">
        <v>5397.3591999999999</v>
      </c>
      <c r="P39" s="30">
        <v>6719.5386081823426</v>
      </c>
      <c r="Q39" s="27">
        <v>6873.725477190399</v>
      </c>
      <c r="R39" s="29">
        <v>20</v>
      </c>
      <c r="S39" s="28">
        <v>7091.4610672499985</v>
      </c>
      <c r="T39" s="28">
        <v>5505.3063839999995</v>
      </c>
      <c r="U39" s="30">
        <v>6744.3325937885747</v>
      </c>
      <c r="V39" s="27">
        <v>6900.6576841567985</v>
      </c>
      <c r="W39" s="29">
        <v>19</v>
      </c>
      <c r="X39" s="28">
        <v>7197.8329832587478</v>
      </c>
      <c r="Y39" s="28">
        <v>5615.4125116800005</v>
      </c>
      <c r="Z39" s="30">
        <v>6777.1844273558154</v>
      </c>
      <c r="AA39" s="27">
        <v>6900.6576841567985</v>
      </c>
      <c r="AB39" s="29">
        <v>15</v>
      </c>
      <c r="AC39" s="28">
        <v>7317.165631348802</v>
      </c>
      <c r="AD39" s="28">
        <v>6404.3294666399997</v>
      </c>
      <c r="AE39" s="31">
        <v>6854.1185716854507</v>
      </c>
      <c r="AF39" s="32">
        <v>3.155882068556215E-3</v>
      </c>
      <c r="AG39" s="33" t="e">
        <f>(AA39/#REF!)^(1/4)-1</f>
        <v>#REF!</v>
      </c>
      <c r="AH39" s="34" t="str">
        <f t="shared" si="0"/>
        <v>T-Systems</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row>
    <row r="40" spans="1:86" s="35" customFormat="1" x14ac:dyDescent="0.25">
      <c r="A40" s="61" t="s">
        <v>48</v>
      </c>
      <c r="B40" s="27">
        <v>745.75</v>
      </c>
      <c r="C40" s="28">
        <v>21</v>
      </c>
      <c r="D40" s="28">
        <v>787</v>
      </c>
      <c r="E40" s="28">
        <v>484.69457990581839</v>
      </c>
      <c r="F40" s="28">
        <v>730.07330457626722</v>
      </c>
      <c r="G40" s="27">
        <v>2766.4199999999996</v>
      </c>
      <c r="H40" s="29">
        <v>21</v>
      </c>
      <c r="I40" s="28">
        <v>2917</v>
      </c>
      <c r="J40" s="28">
        <v>1821.7757851618449</v>
      </c>
      <c r="K40" s="30">
        <v>2715.9382701151108</v>
      </c>
      <c r="L40" s="27">
        <v>2703.0262500000003</v>
      </c>
      <c r="M40" s="29">
        <v>20</v>
      </c>
      <c r="N40" s="28">
        <v>2917</v>
      </c>
      <c r="O40" s="28">
        <v>1904.8251980293303</v>
      </c>
      <c r="P40" s="30">
        <v>2654.7640532641881</v>
      </c>
      <c r="Q40" s="27">
        <v>2682.4752034433477</v>
      </c>
      <c r="R40" s="29">
        <v>20</v>
      </c>
      <c r="S40" s="28">
        <v>2917</v>
      </c>
      <c r="T40" s="28">
        <v>2105.6528571428576</v>
      </c>
      <c r="U40" s="30">
        <v>2647.8653619794395</v>
      </c>
      <c r="V40" s="27">
        <v>2675.9305193965324</v>
      </c>
      <c r="W40" s="29">
        <v>19</v>
      </c>
      <c r="X40" s="28">
        <v>2917</v>
      </c>
      <c r="Y40" s="28">
        <v>1895.0875714285719</v>
      </c>
      <c r="Z40" s="30">
        <v>2609.5896095665621</v>
      </c>
      <c r="AA40" s="27">
        <v>2644.8527657450986</v>
      </c>
      <c r="AB40" s="29">
        <v>15</v>
      </c>
      <c r="AC40" s="28">
        <v>2917</v>
      </c>
      <c r="AD40" s="28">
        <v>1705.5788142857148</v>
      </c>
      <c r="AE40" s="31">
        <v>2541.8219419672164</v>
      </c>
      <c r="AF40" s="32">
        <v>-1.1171793529466401E-2</v>
      </c>
      <c r="AG40" s="33" t="e">
        <f>(AA40/#REF!)^(1/4)-1</f>
        <v>#REF!</v>
      </c>
      <c r="AH40" s="34" t="str">
        <f t="shared" si="0"/>
        <v>GHS</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row>
    <row r="41" spans="1:86" s="35" customFormat="1" x14ac:dyDescent="0.25">
      <c r="A41" s="66" t="s">
        <v>49</v>
      </c>
      <c r="B41" s="27">
        <v>-1579.6189577359585</v>
      </c>
      <c r="C41" s="37">
        <v>19</v>
      </c>
      <c r="D41" s="37">
        <v>-1385</v>
      </c>
      <c r="E41" s="37">
        <v>-1614</v>
      </c>
      <c r="F41" s="37">
        <v>-1560.7221330286807</v>
      </c>
      <c r="G41" s="27">
        <v>-6314.7564204013615</v>
      </c>
      <c r="H41" s="38">
        <v>19</v>
      </c>
      <c r="I41" s="37">
        <v>-5660</v>
      </c>
      <c r="J41" s="37">
        <v>-6485.5038603541807</v>
      </c>
      <c r="K41" s="39">
        <v>-6229.299646295286</v>
      </c>
      <c r="L41" s="27">
        <v>-6306.0601783261009</v>
      </c>
      <c r="M41" s="38">
        <v>18</v>
      </c>
      <c r="N41" s="37">
        <v>-5762.7057200583968</v>
      </c>
      <c r="O41" s="37">
        <v>-6719.9370839637604</v>
      </c>
      <c r="P41" s="39">
        <v>-6291.4147744353259</v>
      </c>
      <c r="Q41" s="27">
        <v>-6285.9745132939943</v>
      </c>
      <c r="R41" s="38">
        <v>18</v>
      </c>
      <c r="S41" s="37">
        <v>-5695.9253237106841</v>
      </c>
      <c r="T41" s="37">
        <v>-6840.3630887239879</v>
      </c>
      <c r="U41" s="39">
        <v>-6288.4896113208852</v>
      </c>
      <c r="V41" s="27">
        <v>-6317.3534022191634</v>
      </c>
      <c r="W41" s="38">
        <v>17</v>
      </c>
      <c r="X41" s="37">
        <v>-5685.4512765630061</v>
      </c>
      <c r="Y41" s="37">
        <v>-7017.9719337149545</v>
      </c>
      <c r="Z41" s="39">
        <v>-6337.5279572795753</v>
      </c>
      <c r="AA41" s="27">
        <v>-6346.2966822955177</v>
      </c>
      <c r="AB41" s="38">
        <v>14</v>
      </c>
      <c r="AC41" s="37">
        <v>-5695.9253237106841</v>
      </c>
      <c r="AD41" s="37">
        <v>-7199.4242471964435</v>
      </c>
      <c r="AE41" s="40">
        <v>-6431.450664483441</v>
      </c>
      <c r="AF41" s="32">
        <v>1.2463409560816707E-3</v>
      </c>
      <c r="AG41" s="33" t="e">
        <f>(AA41/#REF!)^(1/4)-1</f>
        <v>#REF!</v>
      </c>
      <c r="AH41" s="67" t="str">
        <f t="shared" si="0"/>
        <v>Reconciliation</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row>
    <row r="42" spans="1:86" s="35" customFormat="1" x14ac:dyDescent="0.25">
      <c r="A42" s="68" t="s">
        <v>50</v>
      </c>
      <c r="B42" s="69">
        <v>18561.112090043607</v>
      </c>
      <c r="C42" s="70">
        <v>21</v>
      </c>
      <c r="D42" s="70">
        <v>18749.000600984626</v>
      </c>
      <c r="E42" s="70">
        <v>18242.175813680231</v>
      </c>
      <c r="F42" s="70">
        <v>18502.796736468827</v>
      </c>
      <c r="G42" s="69">
        <v>74804.528034686053</v>
      </c>
      <c r="H42" s="71">
        <v>21</v>
      </c>
      <c r="I42" s="70">
        <v>79306.481696466028</v>
      </c>
      <c r="J42" s="70">
        <v>73926.284994027403</v>
      </c>
      <c r="K42" s="72">
        <v>74988.526042850441</v>
      </c>
      <c r="L42" s="69">
        <v>77355.678530166464</v>
      </c>
      <c r="M42" s="71">
        <v>20</v>
      </c>
      <c r="N42" s="70">
        <v>80535.855437234844</v>
      </c>
      <c r="O42" s="70">
        <v>75631.175155607532</v>
      </c>
      <c r="P42" s="72">
        <v>77516.564440279777</v>
      </c>
      <c r="Q42" s="69">
        <v>79461.946453087934</v>
      </c>
      <c r="R42" s="71">
        <v>19</v>
      </c>
      <c r="S42" s="70">
        <v>81566.560367974991</v>
      </c>
      <c r="T42" s="70">
        <v>77170.854023085267</v>
      </c>
      <c r="U42" s="72">
        <v>79264.087489661732</v>
      </c>
      <c r="V42" s="69">
        <v>81271.0373926748</v>
      </c>
      <c r="W42" s="71">
        <v>18</v>
      </c>
      <c r="X42" s="70">
        <v>83151.180548044911</v>
      </c>
      <c r="Y42" s="70">
        <v>78465.766180944993</v>
      </c>
      <c r="Z42" s="72">
        <v>80790.892322222251</v>
      </c>
      <c r="AA42" s="69">
        <v>82981.776854005206</v>
      </c>
      <c r="AB42" s="71">
        <v>15</v>
      </c>
      <c r="AC42" s="70">
        <v>84568.900164956925</v>
      </c>
      <c r="AD42" s="70">
        <v>79392.721776381761</v>
      </c>
      <c r="AE42" s="73">
        <v>82452.407124543606</v>
      </c>
      <c r="AF42" s="74">
        <v>2.627490795560905E-2</v>
      </c>
      <c r="AG42" s="33" t="e">
        <f>(AA42/#REF!)^(1/4)-1</f>
        <v>#REF!</v>
      </c>
      <c r="AH42" s="75" t="str">
        <f t="shared" si="0"/>
        <v>Group revenues</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row>
    <row r="43" spans="1:86" s="35" customFormat="1" x14ac:dyDescent="0.25">
      <c r="A43" s="76" t="s">
        <v>22</v>
      </c>
      <c r="B43" s="27" t="s">
        <v>22</v>
      </c>
      <c r="C43" s="37" t="s">
        <v>22</v>
      </c>
      <c r="D43" s="37" t="s">
        <v>22</v>
      </c>
      <c r="E43" s="37" t="s">
        <v>22</v>
      </c>
      <c r="F43" s="37" t="s">
        <v>22</v>
      </c>
      <c r="G43" s="27" t="s">
        <v>22</v>
      </c>
      <c r="H43" s="38" t="s">
        <v>22</v>
      </c>
      <c r="I43" s="37" t="s">
        <v>22</v>
      </c>
      <c r="J43" s="37" t="s">
        <v>22</v>
      </c>
      <c r="K43" s="39" t="s">
        <v>22</v>
      </c>
      <c r="L43" s="27" t="s">
        <v>22</v>
      </c>
      <c r="M43" s="38" t="s">
        <v>22</v>
      </c>
      <c r="N43" s="37" t="s">
        <v>22</v>
      </c>
      <c r="O43" s="37" t="s">
        <v>22</v>
      </c>
      <c r="P43" s="39" t="s">
        <v>22</v>
      </c>
      <c r="Q43" s="27" t="s">
        <v>22</v>
      </c>
      <c r="R43" s="38" t="s">
        <v>22</v>
      </c>
      <c r="S43" s="37" t="s">
        <v>22</v>
      </c>
      <c r="T43" s="37" t="s">
        <v>22</v>
      </c>
      <c r="U43" s="39" t="s">
        <v>22</v>
      </c>
      <c r="V43" s="27" t="s">
        <v>22</v>
      </c>
      <c r="W43" s="38" t="s">
        <v>22</v>
      </c>
      <c r="X43" s="37" t="s">
        <v>22</v>
      </c>
      <c r="Y43" s="37" t="s">
        <v>22</v>
      </c>
      <c r="Z43" s="39" t="s">
        <v>22</v>
      </c>
      <c r="AA43" s="27" t="s">
        <v>22</v>
      </c>
      <c r="AB43" s="38" t="s">
        <v>22</v>
      </c>
      <c r="AC43" s="37" t="s">
        <v>22</v>
      </c>
      <c r="AD43" s="37" t="s">
        <v>22</v>
      </c>
      <c r="AE43" s="40" t="s">
        <v>22</v>
      </c>
      <c r="AF43" s="32"/>
      <c r="AG43" s="33"/>
      <c r="AH43" s="77" t="str">
        <f t="shared" si="0"/>
        <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row>
    <row r="44" spans="1:86" s="35" customFormat="1" x14ac:dyDescent="0.25">
      <c r="A44" s="78" t="s">
        <v>51</v>
      </c>
      <c r="B44" s="27" t="s">
        <v>22</v>
      </c>
      <c r="C44" s="37" t="s">
        <v>22</v>
      </c>
      <c r="D44" s="37" t="s">
        <v>22</v>
      </c>
      <c r="E44" s="37" t="s">
        <v>22</v>
      </c>
      <c r="F44" s="37" t="s">
        <v>22</v>
      </c>
      <c r="G44" s="27" t="s">
        <v>22</v>
      </c>
      <c r="H44" s="38" t="s">
        <v>22</v>
      </c>
      <c r="I44" s="37" t="s">
        <v>22</v>
      </c>
      <c r="J44" s="37" t="s">
        <v>22</v>
      </c>
      <c r="K44" s="39" t="s">
        <v>22</v>
      </c>
      <c r="L44" s="27" t="s">
        <v>22</v>
      </c>
      <c r="M44" s="38" t="s">
        <v>22</v>
      </c>
      <c r="N44" s="37" t="s">
        <v>22</v>
      </c>
      <c r="O44" s="37" t="s">
        <v>22</v>
      </c>
      <c r="P44" s="39" t="s">
        <v>22</v>
      </c>
      <c r="Q44" s="27" t="s">
        <v>22</v>
      </c>
      <c r="R44" s="38" t="s">
        <v>22</v>
      </c>
      <c r="S44" s="37" t="s">
        <v>22</v>
      </c>
      <c r="T44" s="37" t="s">
        <v>22</v>
      </c>
      <c r="U44" s="39" t="s">
        <v>22</v>
      </c>
      <c r="V44" s="27" t="s">
        <v>22</v>
      </c>
      <c r="W44" s="38" t="s">
        <v>22</v>
      </c>
      <c r="X44" s="37" t="s">
        <v>22</v>
      </c>
      <c r="Y44" s="37" t="s">
        <v>22</v>
      </c>
      <c r="Z44" s="39" t="s">
        <v>22</v>
      </c>
      <c r="AA44" s="27" t="s">
        <v>22</v>
      </c>
      <c r="AB44" s="38" t="s">
        <v>22</v>
      </c>
      <c r="AC44" s="37" t="s">
        <v>22</v>
      </c>
      <c r="AD44" s="37" t="s">
        <v>22</v>
      </c>
      <c r="AE44" s="40" t="s">
        <v>22</v>
      </c>
      <c r="AF44" s="32"/>
      <c r="AG44" s="33"/>
      <c r="AH44" s="79" t="str">
        <f t="shared" si="0"/>
        <v>Net Revenues</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row>
    <row r="45" spans="1:86" s="35" customFormat="1" x14ac:dyDescent="0.25">
      <c r="A45" s="76" t="s">
        <v>25</v>
      </c>
      <c r="B45" s="27">
        <v>5016.0865105777621</v>
      </c>
      <c r="C45" s="37">
        <v>15</v>
      </c>
      <c r="D45" s="37">
        <v>5149.2055999999993</v>
      </c>
      <c r="E45" s="37">
        <v>4891.6952679166334</v>
      </c>
      <c r="F45" s="37">
        <v>5012.0123063596384</v>
      </c>
      <c r="G45" s="27">
        <v>20338.260112035892</v>
      </c>
      <c r="H45" s="38">
        <v>15</v>
      </c>
      <c r="I45" s="37">
        <v>20654.759999999998</v>
      </c>
      <c r="J45" s="37">
        <v>20036.477592864514</v>
      </c>
      <c r="K45" s="39">
        <v>20374.875758928894</v>
      </c>
      <c r="L45" s="27">
        <v>20464.961195194355</v>
      </c>
      <c r="M45" s="38">
        <v>15</v>
      </c>
      <c r="N45" s="37">
        <v>20908.093326878548</v>
      </c>
      <c r="O45" s="37">
        <v>20152.681890570489</v>
      </c>
      <c r="P45" s="39">
        <v>20550.704961825846</v>
      </c>
      <c r="Q45" s="27">
        <v>20630.922611397524</v>
      </c>
      <c r="R45" s="38">
        <v>15</v>
      </c>
      <c r="S45" s="37">
        <v>21290.200082724896</v>
      </c>
      <c r="T45" s="37">
        <v>20135.161051882904</v>
      </c>
      <c r="U45" s="39">
        <v>20753.248094206323</v>
      </c>
      <c r="V45" s="27">
        <v>20881.898413495161</v>
      </c>
      <c r="W45" s="38">
        <v>14</v>
      </c>
      <c r="X45" s="37">
        <v>21771.957616744548</v>
      </c>
      <c r="Y45" s="37">
        <v>20041.014973287583</v>
      </c>
      <c r="Z45" s="39">
        <v>20980.171452599599</v>
      </c>
      <c r="AA45" s="27">
        <v>20879.869409927833</v>
      </c>
      <c r="AB45" s="38">
        <v>10</v>
      </c>
      <c r="AC45" s="37">
        <v>22093.720177350457</v>
      </c>
      <c r="AD45" s="37">
        <v>19875.955815458008</v>
      </c>
      <c r="AE45" s="40">
        <v>20989.016890022602</v>
      </c>
      <c r="AF45" s="32">
        <v>6.5920480156005379E-3</v>
      </c>
      <c r="AG45" s="33" t="e">
        <f>(AA45/#REF!)^(1/4)-1</f>
        <v>#REF!</v>
      </c>
      <c r="AH45" s="77" t="str">
        <f t="shared" si="0"/>
        <v>DE</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row>
    <row r="46" spans="1:86" s="35" customFormat="1" ht="16.5" customHeight="1" x14ac:dyDescent="0.25">
      <c r="A46" s="76" t="s">
        <v>52</v>
      </c>
      <c r="B46" s="27">
        <v>8867.7396509953287</v>
      </c>
      <c r="C46" s="37">
        <v>15</v>
      </c>
      <c r="D46" s="37">
        <v>9162.0700910982159</v>
      </c>
      <c r="E46" s="37">
        <v>8374.0632846378594</v>
      </c>
      <c r="F46" s="37">
        <v>8850.8479107407347</v>
      </c>
      <c r="G46" s="27">
        <v>35830.953666245863</v>
      </c>
      <c r="H46" s="38">
        <v>15</v>
      </c>
      <c r="I46" s="37">
        <v>36860.65103600268</v>
      </c>
      <c r="J46" s="37">
        <v>32924.626744620888</v>
      </c>
      <c r="K46" s="39">
        <v>35697.514623669835</v>
      </c>
      <c r="L46" s="27">
        <v>38192.913295670194</v>
      </c>
      <c r="M46" s="38">
        <v>15</v>
      </c>
      <c r="N46" s="37">
        <v>39581.473316681877</v>
      </c>
      <c r="O46" s="37">
        <v>34775.292909274365</v>
      </c>
      <c r="P46" s="39">
        <v>38000.651257044119</v>
      </c>
      <c r="Q46" s="27">
        <v>39396.675024447955</v>
      </c>
      <c r="R46" s="38">
        <v>14</v>
      </c>
      <c r="S46" s="37">
        <v>42077.00438523409</v>
      </c>
      <c r="T46" s="37">
        <v>36756.414713929051</v>
      </c>
      <c r="U46" s="39">
        <v>39399.90810987541</v>
      </c>
      <c r="V46" s="27">
        <v>40356.769673827352</v>
      </c>
      <c r="W46" s="38">
        <v>13</v>
      </c>
      <c r="X46" s="37">
        <v>43401.358228257755</v>
      </c>
      <c r="Y46" s="37">
        <v>38395.691297728597</v>
      </c>
      <c r="Z46" s="39">
        <v>40577.247816272044</v>
      </c>
      <c r="AA46" s="27">
        <v>41417.559887511408</v>
      </c>
      <c r="AB46" s="38">
        <v>10</v>
      </c>
      <c r="AC46" s="37">
        <v>44269.385392822915</v>
      </c>
      <c r="AD46" s="37">
        <v>39882.788222452604</v>
      </c>
      <c r="AE46" s="40">
        <v>41865.47525184603</v>
      </c>
      <c r="AF46" s="32">
        <v>3.6887252706562457E-2</v>
      </c>
      <c r="AG46" s="33" t="e">
        <f>(AA46/#REF!)^(1/4)-1</f>
        <v>#REF!</v>
      </c>
      <c r="AH46" s="77" t="str">
        <f t="shared" si="0"/>
        <v>USA</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row>
    <row r="47" spans="1:86" s="35" customFormat="1" x14ac:dyDescent="0.25">
      <c r="A47" s="76" t="s">
        <v>37</v>
      </c>
      <c r="B47" s="27">
        <v>2772.588917917516</v>
      </c>
      <c r="C47" s="37">
        <v>15</v>
      </c>
      <c r="D47" s="37">
        <v>2834.8114200000005</v>
      </c>
      <c r="E47" s="37">
        <v>2679.0190597314759</v>
      </c>
      <c r="F47" s="37">
        <v>2768.7621849225193</v>
      </c>
      <c r="G47" s="27">
        <v>11232.34144956952</v>
      </c>
      <c r="H47" s="38">
        <v>15</v>
      </c>
      <c r="I47" s="37">
        <v>11511.981419174688</v>
      </c>
      <c r="J47" s="37">
        <v>10790.056370494134</v>
      </c>
      <c r="K47" s="39">
        <v>11244.855172704603</v>
      </c>
      <c r="L47" s="27">
        <v>11293.32415115714</v>
      </c>
      <c r="M47" s="38">
        <v>15</v>
      </c>
      <c r="N47" s="37">
        <v>11711.088570680329</v>
      </c>
      <c r="O47" s="37">
        <v>10951.1008382484</v>
      </c>
      <c r="P47" s="39">
        <v>11321.762065408537</v>
      </c>
      <c r="Q47" s="27">
        <v>11439.231182545305</v>
      </c>
      <c r="R47" s="38">
        <v>15</v>
      </c>
      <c r="S47" s="37">
        <v>12444.49107535863</v>
      </c>
      <c r="T47" s="37">
        <v>11096.567448904849</v>
      </c>
      <c r="U47" s="39">
        <v>11448.495026534782</v>
      </c>
      <c r="V47" s="27">
        <v>11512.380739213841</v>
      </c>
      <c r="W47" s="38">
        <v>14</v>
      </c>
      <c r="X47" s="37">
        <v>13520.426459081324</v>
      </c>
      <c r="Y47" s="37">
        <v>11108.888980040319</v>
      </c>
      <c r="Z47" s="39">
        <v>11628.362993065371</v>
      </c>
      <c r="AA47" s="27">
        <v>11486.258164326744</v>
      </c>
      <c r="AB47" s="38">
        <v>10</v>
      </c>
      <c r="AC47" s="37">
        <v>14600.360112689537</v>
      </c>
      <c r="AD47" s="37">
        <v>11115.00539645418</v>
      </c>
      <c r="AE47" s="40">
        <v>11830.081529941168</v>
      </c>
      <c r="AF47" s="32">
        <v>5.6041780038191824E-3</v>
      </c>
      <c r="AG47" s="33" t="e">
        <f>(AA47/#REF!)^(1/4)-1</f>
        <v>#REF!</v>
      </c>
      <c r="AH47" s="77" t="str">
        <f t="shared" si="0"/>
        <v>EU</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row>
    <row r="48" spans="1:86" s="35" customFormat="1" x14ac:dyDescent="0.25">
      <c r="A48" s="76" t="s">
        <v>19</v>
      </c>
      <c r="B48" s="27">
        <v>386.12631998697378</v>
      </c>
      <c r="C48" s="37">
        <v>14</v>
      </c>
      <c r="D48" s="37">
        <v>490.40013768825128</v>
      </c>
      <c r="E48" s="37">
        <v>347.41867557251908</v>
      </c>
      <c r="F48" s="37">
        <v>391.72609701696655</v>
      </c>
      <c r="G48" s="27">
        <v>1549.8632625</v>
      </c>
      <c r="H48" s="38">
        <v>14</v>
      </c>
      <c r="I48" s="37">
        <v>1957.5575717726472</v>
      </c>
      <c r="J48" s="37">
        <v>1444.8461755725191</v>
      </c>
      <c r="K48" s="39">
        <v>1589.0014075080046</v>
      </c>
      <c r="L48" s="27">
        <v>1561.8870850272301</v>
      </c>
      <c r="M48" s="38">
        <v>14</v>
      </c>
      <c r="N48" s="37">
        <v>2041.6152188034368</v>
      </c>
      <c r="O48" s="37">
        <v>1423.9303757358073</v>
      </c>
      <c r="P48" s="39">
        <v>1613.642183602399</v>
      </c>
      <c r="Q48" s="27">
        <v>1590.6039197700002</v>
      </c>
      <c r="R48" s="38">
        <v>14</v>
      </c>
      <c r="S48" s="37">
        <v>2198.9930103239326</v>
      </c>
      <c r="T48" s="37">
        <v>1444.526391896025</v>
      </c>
      <c r="U48" s="39">
        <v>1644.960499320367</v>
      </c>
      <c r="V48" s="27">
        <v>1623.0799242138667</v>
      </c>
      <c r="W48" s="38">
        <v>13</v>
      </c>
      <c r="X48" s="37">
        <v>2286.8730161060985</v>
      </c>
      <c r="Y48" s="37">
        <v>1466.9652844392058</v>
      </c>
      <c r="Z48" s="39">
        <v>1687.8185472491728</v>
      </c>
      <c r="AA48" s="27">
        <v>1669.7131604382421</v>
      </c>
      <c r="AB48" s="38">
        <v>10</v>
      </c>
      <c r="AC48" s="37">
        <v>2316.3252492676429</v>
      </c>
      <c r="AD48" s="37">
        <v>1528.5557234857747</v>
      </c>
      <c r="AE48" s="40">
        <v>1739.2835140170366</v>
      </c>
      <c r="AF48" s="32">
        <v>1.879574286881458E-2</v>
      </c>
      <c r="AG48" s="33"/>
      <c r="AH48" s="77"/>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row>
    <row r="49" spans="1:86" s="35" customFormat="1" x14ac:dyDescent="0.25">
      <c r="A49" s="76" t="s">
        <v>47</v>
      </c>
      <c r="B49" s="27">
        <v>1323.3920000000001</v>
      </c>
      <c r="C49" s="37">
        <v>15</v>
      </c>
      <c r="D49" s="37">
        <v>1509.5574211463786</v>
      </c>
      <c r="E49" s="37">
        <v>1241.3219466272315</v>
      </c>
      <c r="F49" s="37">
        <v>1327.9454345603415</v>
      </c>
      <c r="G49" s="27">
        <v>5422.4249999999993</v>
      </c>
      <c r="H49" s="38">
        <v>15</v>
      </c>
      <c r="I49" s="37">
        <v>6222.7221679783597</v>
      </c>
      <c r="J49" s="37">
        <v>5294.6399999999994</v>
      </c>
      <c r="K49" s="39">
        <v>5459.0147504823426</v>
      </c>
      <c r="L49" s="27">
        <v>5421.5339265610155</v>
      </c>
      <c r="M49" s="38">
        <v>15</v>
      </c>
      <c r="N49" s="37">
        <v>6114.8769228745778</v>
      </c>
      <c r="O49" s="37">
        <v>5143.5985426308425</v>
      </c>
      <c r="P49" s="39">
        <v>5437.6897254180049</v>
      </c>
      <c r="Q49" s="27">
        <v>5460.9004135461</v>
      </c>
      <c r="R49" s="38">
        <v>15</v>
      </c>
      <c r="S49" s="37">
        <v>6068.3317653668473</v>
      </c>
      <c r="T49" s="37">
        <v>5133.1555239999998</v>
      </c>
      <c r="U49" s="39">
        <v>5453.5330448518653</v>
      </c>
      <c r="V49" s="27">
        <v>5429.3644136528983</v>
      </c>
      <c r="W49" s="38">
        <v>14</v>
      </c>
      <c r="X49" s="37">
        <v>6080.8528929263703</v>
      </c>
      <c r="Y49" s="37">
        <v>5081.8239687599998</v>
      </c>
      <c r="Z49" s="39">
        <v>5467.8431100589196</v>
      </c>
      <c r="AA49" s="27">
        <v>5335.0159889073766</v>
      </c>
      <c r="AB49" s="38">
        <v>10</v>
      </c>
      <c r="AC49" s="37">
        <v>6122.8042388607737</v>
      </c>
      <c r="AD49" s="37">
        <v>5081.8239687599998</v>
      </c>
      <c r="AE49" s="40">
        <v>5431.4558847946701</v>
      </c>
      <c r="AF49" s="32">
        <v>-4.0545706003582982E-3</v>
      </c>
      <c r="AG49" s="33" t="e">
        <f>(AA49/#REF!)^(1/4)-1</f>
        <v>#REF!</v>
      </c>
      <c r="AH49" s="77" t="str">
        <f t="shared" si="0"/>
        <v>T-Systems</v>
      </c>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row>
    <row r="50" spans="1:86" s="35" customFormat="1" ht="14.4" thickBot="1" x14ac:dyDescent="0.3">
      <c r="A50" s="80" t="s">
        <v>48</v>
      </c>
      <c r="B50" s="81">
        <v>76.144999999999982</v>
      </c>
      <c r="C50" s="82">
        <v>13</v>
      </c>
      <c r="D50" s="82">
        <v>144.64999999999998</v>
      </c>
      <c r="E50" s="82">
        <v>45.650000000000006</v>
      </c>
      <c r="F50" s="82">
        <v>76.21153327984517</v>
      </c>
      <c r="G50" s="81">
        <v>238</v>
      </c>
      <c r="H50" s="83">
        <v>13</v>
      </c>
      <c r="I50" s="82">
        <v>347.10405146522999</v>
      </c>
      <c r="J50" s="82">
        <v>176.15076466127221</v>
      </c>
      <c r="K50" s="84">
        <v>250.57592541767821</v>
      </c>
      <c r="L50" s="81">
        <v>238</v>
      </c>
      <c r="M50" s="83">
        <v>13</v>
      </c>
      <c r="N50" s="82">
        <v>338.77355423006429</v>
      </c>
      <c r="O50" s="82">
        <v>81.75</v>
      </c>
      <c r="P50" s="84">
        <v>225.28173109403789</v>
      </c>
      <c r="Q50" s="81">
        <v>238</v>
      </c>
      <c r="R50" s="83">
        <v>13</v>
      </c>
      <c r="S50" s="82">
        <v>332.26910198884707</v>
      </c>
      <c r="T50" s="82">
        <v>81.75</v>
      </c>
      <c r="U50" s="84">
        <v>220.96153676327478</v>
      </c>
      <c r="V50" s="81">
        <v>227.79128556694991</v>
      </c>
      <c r="W50" s="83">
        <v>12</v>
      </c>
      <c r="X50" s="82">
        <v>327.16544858229827</v>
      </c>
      <c r="Y50" s="82">
        <v>81.75</v>
      </c>
      <c r="Z50" s="84">
        <v>216.58909992709496</v>
      </c>
      <c r="AA50" s="81">
        <v>238</v>
      </c>
      <c r="AB50" s="83">
        <v>9</v>
      </c>
      <c r="AC50" s="82">
        <v>323.14523955011919</v>
      </c>
      <c r="AD50" s="82">
        <v>158.02463927249983</v>
      </c>
      <c r="AE50" s="85">
        <v>229.49566140074342</v>
      </c>
      <c r="AF50" s="86">
        <v>0</v>
      </c>
      <c r="AG50" s="33" t="e">
        <f>(AA50/#REF!)^(1/4)-1</f>
        <v>#REF!</v>
      </c>
      <c r="AH50" s="77" t="str">
        <f t="shared" si="0"/>
        <v>GHS</v>
      </c>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row>
    <row r="51" spans="1:86" s="35" customFormat="1" x14ac:dyDescent="0.25">
      <c r="A51" s="78" t="s">
        <v>22</v>
      </c>
      <c r="B51" s="27" t="s">
        <v>22</v>
      </c>
      <c r="C51" s="37" t="s">
        <v>22</v>
      </c>
      <c r="D51" s="37" t="s">
        <v>22</v>
      </c>
      <c r="E51" s="37" t="s">
        <v>22</v>
      </c>
      <c r="F51" s="37" t="s">
        <v>22</v>
      </c>
      <c r="G51" s="27"/>
      <c r="H51" s="38"/>
      <c r="I51" s="37"/>
      <c r="J51" s="37"/>
      <c r="K51" s="39" t="s">
        <v>22</v>
      </c>
      <c r="L51" s="27"/>
      <c r="M51" s="38"/>
      <c r="N51" s="37"/>
      <c r="O51" s="37"/>
      <c r="P51" s="39" t="s">
        <v>22</v>
      </c>
      <c r="Q51" s="27"/>
      <c r="R51" s="38"/>
      <c r="S51" s="37"/>
      <c r="T51" s="37"/>
      <c r="U51" s="39" t="s">
        <v>22</v>
      </c>
      <c r="V51" s="27"/>
      <c r="W51" s="38"/>
      <c r="X51" s="37"/>
      <c r="Y51" s="37"/>
      <c r="Z51" s="39" t="s">
        <v>22</v>
      </c>
      <c r="AA51" s="27"/>
      <c r="AB51" s="38"/>
      <c r="AC51" s="37"/>
      <c r="AD51" s="37"/>
      <c r="AE51" s="40" t="s">
        <v>22</v>
      </c>
      <c r="AF51" s="32"/>
      <c r="AG51" s="33"/>
      <c r="AH51" s="79" t="str">
        <f t="shared" si="0"/>
        <v/>
      </c>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row>
    <row r="52" spans="1:86" s="35" customFormat="1" x14ac:dyDescent="0.25">
      <c r="A52" s="78" t="s">
        <v>53</v>
      </c>
      <c r="B52" s="27" t="s">
        <v>22</v>
      </c>
      <c r="C52" s="37" t="s">
        <v>22</v>
      </c>
      <c r="D52" s="37" t="s">
        <v>22</v>
      </c>
      <c r="E52" s="37" t="s">
        <v>22</v>
      </c>
      <c r="F52" s="37" t="s">
        <v>22</v>
      </c>
      <c r="G52" s="27"/>
      <c r="H52" s="38"/>
      <c r="I52" s="37"/>
      <c r="J52" s="37"/>
      <c r="K52" s="39" t="s">
        <v>22</v>
      </c>
      <c r="L52" s="27"/>
      <c r="M52" s="38"/>
      <c r="N52" s="37"/>
      <c r="O52" s="37"/>
      <c r="P52" s="39" t="s">
        <v>22</v>
      </c>
      <c r="Q52" s="27"/>
      <c r="R52" s="38"/>
      <c r="S52" s="37"/>
      <c r="T52" s="37"/>
      <c r="U52" s="39" t="s">
        <v>22</v>
      </c>
      <c r="V52" s="27"/>
      <c r="W52" s="38"/>
      <c r="X52" s="37"/>
      <c r="Y52" s="37"/>
      <c r="Z52" s="39" t="s">
        <v>22</v>
      </c>
      <c r="AA52" s="27"/>
      <c r="AB52" s="38"/>
      <c r="AC52" s="37"/>
      <c r="AD52" s="37"/>
      <c r="AE52" s="40" t="s">
        <v>22</v>
      </c>
      <c r="AF52" s="32"/>
      <c r="AG52" s="33"/>
      <c r="AH52" s="79" t="str">
        <f t="shared" si="0"/>
        <v>Adj. EBITDA</v>
      </c>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row>
    <row r="53" spans="1:86" s="35" customFormat="1" x14ac:dyDescent="0.25">
      <c r="A53" s="61" t="s">
        <v>25</v>
      </c>
      <c r="B53" s="27">
        <v>2125.9527140828468</v>
      </c>
      <c r="C53" s="28">
        <v>21</v>
      </c>
      <c r="D53" s="28">
        <v>2178.6753973676405</v>
      </c>
      <c r="E53" s="28">
        <v>2037.1</v>
      </c>
      <c r="F53" s="28">
        <v>2125.0793797536458</v>
      </c>
      <c r="G53" s="27">
        <v>8600</v>
      </c>
      <c r="H53" s="29">
        <v>21</v>
      </c>
      <c r="I53" s="28">
        <v>8728.2563175413397</v>
      </c>
      <c r="J53" s="28">
        <v>8311.2000000000007</v>
      </c>
      <c r="K53" s="30">
        <v>8575.1356667283835</v>
      </c>
      <c r="L53" s="27">
        <v>8779.5666978355111</v>
      </c>
      <c r="M53" s="29">
        <v>20</v>
      </c>
      <c r="N53" s="28">
        <v>9044.1890827173738</v>
      </c>
      <c r="O53" s="28">
        <v>8541.0966481273063</v>
      </c>
      <c r="P53" s="30">
        <v>8790.1377047264286</v>
      </c>
      <c r="Q53" s="27">
        <v>8987.2151466623873</v>
      </c>
      <c r="R53" s="29">
        <v>20</v>
      </c>
      <c r="S53" s="28">
        <v>9370.5845131841361</v>
      </c>
      <c r="T53" s="28">
        <v>8565.913410101708</v>
      </c>
      <c r="U53" s="30">
        <v>8981.5153697927763</v>
      </c>
      <c r="V53" s="27">
        <v>9177.6942474496573</v>
      </c>
      <c r="W53" s="29">
        <v>19</v>
      </c>
      <c r="X53" s="28">
        <v>9827.1494996944894</v>
      </c>
      <c r="Y53" s="28">
        <v>8785.958425236</v>
      </c>
      <c r="Z53" s="30">
        <v>9224.4293938944975</v>
      </c>
      <c r="AA53" s="27">
        <v>9397.3734642788204</v>
      </c>
      <c r="AB53" s="29">
        <v>15</v>
      </c>
      <c r="AC53" s="28">
        <v>10221.525162173144</v>
      </c>
      <c r="AD53" s="28">
        <v>9042.9070196053544</v>
      </c>
      <c r="AE53" s="31">
        <v>9457.3366539672625</v>
      </c>
      <c r="AF53" s="32">
        <v>2.2414520665895887E-2</v>
      </c>
      <c r="AG53" s="33" t="e">
        <f>(AA53/#REF!)^(1/4)-1</f>
        <v>#REF!</v>
      </c>
      <c r="AH53" s="34" t="str">
        <f t="shared" si="0"/>
        <v>DE</v>
      </c>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row>
    <row r="54" spans="1:86" s="35" customFormat="1" x14ac:dyDescent="0.25">
      <c r="A54" s="61" t="s">
        <v>52</v>
      </c>
      <c r="B54" s="27">
        <v>2527.9105406084691</v>
      </c>
      <c r="C54" s="28">
        <v>21</v>
      </c>
      <c r="D54" s="28">
        <v>2797.6499462365518</v>
      </c>
      <c r="E54" s="28">
        <v>2303.0756031762648</v>
      </c>
      <c r="F54" s="28">
        <v>2544.5715766882226</v>
      </c>
      <c r="G54" s="27">
        <v>9679.3148422822269</v>
      </c>
      <c r="H54" s="29">
        <v>21</v>
      </c>
      <c r="I54" s="28">
        <v>10177.200000000001</v>
      </c>
      <c r="J54" s="28">
        <v>9424.9804971337981</v>
      </c>
      <c r="K54" s="30">
        <v>9710.2692244098562</v>
      </c>
      <c r="L54" s="27">
        <v>10490.514288850893</v>
      </c>
      <c r="M54" s="29">
        <v>20</v>
      </c>
      <c r="N54" s="28">
        <v>11015.819614389799</v>
      </c>
      <c r="O54" s="28">
        <v>9991.2082089165488</v>
      </c>
      <c r="P54" s="30">
        <v>10532.995250721486</v>
      </c>
      <c r="Q54" s="27">
        <v>11159.638651951635</v>
      </c>
      <c r="R54" s="29">
        <v>20</v>
      </c>
      <c r="S54" s="28">
        <v>20116.039530252743</v>
      </c>
      <c r="T54" s="28">
        <v>10438.495109297377</v>
      </c>
      <c r="U54" s="30">
        <v>11574.994833309882</v>
      </c>
      <c r="V54" s="27">
        <v>11719.338658979486</v>
      </c>
      <c r="W54" s="29">
        <v>19</v>
      </c>
      <c r="X54" s="28">
        <v>20706.628474582059</v>
      </c>
      <c r="Y54" s="28">
        <v>10841.029489201568</v>
      </c>
      <c r="Z54" s="30">
        <v>12095.305489870841</v>
      </c>
      <c r="AA54" s="27">
        <v>12153.955132911102</v>
      </c>
      <c r="AB54" s="29">
        <v>15</v>
      </c>
      <c r="AC54" s="28">
        <v>12789.122520504714</v>
      </c>
      <c r="AD54" s="28">
        <v>11234.765823744714</v>
      </c>
      <c r="AE54" s="31">
        <v>12119.311116374032</v>
      </c>
      <c r="AF54" s="32">
        <v>5.8566761107135878E-2</v>
      </c>
      <c r="AG54" s="33" t="e">
        <f>(AA54/#REF!)^(1/4)-1</f>
        <v>#REF!</v>
      </c>
      <c r="AH54" s="34" t="str">
        <f t="shared" si="0"/>
        <v>USA</v>
      </c>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row>
    <row r="55" spans="1:86" s="35" customFormat="1" x14ac:dyDescent="0.25">
      <c r="A55" s="54" t="s">
        <v>54</v>
      </c>
      <c r="B55" s="27">
        <v>3072.78121047683</v>
      </c>
      <c r="C55" s="37">
        <v>19</v>
      </c>
      <c r="D55" s="37">
        <v>3250.0928719586882</v>
      </c>
      <c r="E55" s="37">
        <v>2862.5306380300563</v>
      </c>
      <c r="F55" s="37">
        <v>3071.8736274812836</v>
      </c>
      <c r="G55" s="27">
        <v>11687</v>
      </c>
      <c r="H55" s="38">
        <v>19</v>
      </c>
      <c r="I55" s="37">
        <v>12283.635909311814</v>
      </c>
      <c r="J55" s="37">
        <v>11398.091200373017</v>
      </c>
      <c r="K55" s="39">
        <v>11764.161552529047</v>
      </c>
      <c r="L55" s="27">
        <v>12678</v>
      </c>
      <c r="M55" s="38">
        <v>19</v>
      </c>
      <c r="N55" s="37">
        <v>13267.198965504715</v>
      </c>
      <c r="O55" s="37">
        <v>12172.435214776384</v>
      </c>
      <c r="P55" s="39">
        <v>12643.447905027302</v>
      </c>
      <c r="Q55" s="27">
        <v>13370.872182619674</v>
      </c>
      <c r="R55" s="38">
        <v>19</v>
      </c>
      <c r="S55" s="37">
        <v>24141.174261527121</v>
      </c>
      <c r="T55" s="37">
        <v>12566.949544680527</v>
      </c>
      <c r="U55" s="39">
        <v>13920.922299499054</v>
      </c>
      <c r="V55" s="27">
        <v>14116.570119811495</v>
      </c>
      <c r="W55" s="38">
        <v>18</v>
      </c>
      <c r="X55" s="37">
        <v>24849.93756458901</v>
      </c>
      <c r="Y55" s="37">
        <v>12975.555044069439</v>
      </c>
      <c r="Z55" s="39">
        <v>14563.830006687836</v>
      </c>
      <c r="AA55" s="27">
        <v>14784.294319090208</v>
      </c>
      <c r="AB55" s="38">
        <v>14</v>
      </c>
      <c r="AC55" s="37">
        <v>15506.033103688529</v>
      </c>
      <c r="AD55" s="37">
        <v>13294.900570635658</v>
      </c>
      <c r="AE55" s="40">
        <v>14519.304710416754</v>
      </c>
      <c r="AF55" s="32">
        <v>6.0533493665922977E-2</v>
      </c>
      <c r="AG55" s="33" t="e">
        <f>(AA55/#REF!)^(1/4)-1</f>
        <v>#REF!</v>
      </c>
      <c r="AH55" s="41" t="str">
        <f t="shared" si="0"/>
        <v xml:space="preserve">     $</v>
      </c>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row>
    <row r="56" spans="1:86" s="35" customFormat="1" x14ac:dyDescent="0.25">
      <c r="A56" s="54" t="s">
        <v>55</v>
      </c>
      <c r="B56" s="27">
        <v>2896.6609045508671</v>
      </c>
      <c r="C56" s="37">
        <v>11</v>
      </c>
      <c r="D56" s="37">
        <v>2996.2970419002563</v>
      </c>
      <c r="E56" s="37">
        <v>2600.6327061130246</v>
      </c>
      <c r="F56" s="37">
        <v>2853.0436549328383</v>
      </c>
      <c r="G56" s="27">
        <v>10965.843433103752</v>
      </c>
      <c r="H56" s="38">
        <v>11</v>
      </c>
      <c r="I56" s="37">
        <v>11524.466044293695</v>
      </c>
      <c r="J56" s="37">
        <v>10737.335941564772</v>
      </c>
      <c r="K56" s="39">
        <v>10993.666137297543</v>
      </c>
      <c r="L56" s="27">
        <v>11877.483212494717</v>
      </c>
      <c r="M56" s="38">
        <v>11</v>
      </c>
      <c r="N56" s="37">
        <v>12356.637691694323</v>
      </c>
      <c r="O56" s="37">
        <v>11369.297508873497</v>
      </c>
      <c r="P56" s="39">
        <v>11900.676287699172</v>
      </c>
      <c r="Q56" s="27">
        <v>12602.999999999998</v>
      </c>
      <c r="R56" s="38">
        <v>11</v>
      </c>
      <c r="S56" s="37">
        <v>13341.329235735589</v>
      </c>
      <c r="T56" s="37">
        <v>11993.4121792228</v>
      </c>
      <c r="U56" s="39">
        <v>12666.411186271223</v>
      </c>
      <c r="V56" s="27">
        <v>13184.693753702861</v>
      </c>
      <c r="W56" s="38">
        <v>10</v>
      </c>
      <c r="X56" s="37">
        <v>14101.891791011047</v>
      </c>
      <c r="Y56" s="37">
        <v>12583.216049393737</v>
      </c>
      <c r="Z56" s="39">
        <v>13267.74474357474</v>
      </c>
      <c r="AA56" s="27">
        <v>13850.547041341595</v>
      </c>
      <c r="AB56" s="38">
        <v>8</v>
      </c>
      <c r="AC56" s="37">
        <v>14730.381965424553</v>
      </c>
      <c r="AD56" s="37">
        <v>12873.57909671687</v>
      </c>
      <c r="AE56" s="40">
        <v>13779.162434801397</v>
      </c>
      <c r="AF56" s="32">
        <v>6.0122913471687855E-2</v>
      </c>
      <c r="AG56" s="33"/>
      <c r="AH56" s="41" t="str">
        <f t="shared" si="0"/>
        <v xml:space="preserve">     $ Ex handset leasing</v>
      </c>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row>
    <row r="57" spans="1:86" s="35" customFormat="1" x14ac:dyDescent="0.25">
      <c r="A57" s="61" t="s">
        <v>37</v>
      </c>
      <c r="B57" s="27">
        <v>952.92654752675685</v>
      </c>
      <c r="C57" s="28">
        <v>20</v>
      </c>
      <c r="D57" s="28">
        <v>972.06911921143001</v>
      </c>
      <c r="E57" s="28">
        <v>815.1</v>
      </c>
      <c r="F57" s="28">
        <v>942.85046130002627</v>
      </c>
      <c r="G57" s="27">
        <v>3776.5527227138818</v>
      </c>
      <c r="H57" s="29">
        <v>20</v>
      </c>
      <c r="I57" s="28">
        <v>3887.1198671548182</v>
      </c>
      <c r="J57" s="28">
        <v>3609</v>
      </c>
      <c r="K57" s="30">
        <v>3779.3280342076637</v>
      </c>
      <c r="L57" s="27">
        <v>3836.9165500037052</v>
      </c>
      <c r="M57" s="29">
        <v>19</v>
      </c>
      <c r="N57" s="28">
        <v>4046.1480903882757</v>
      </c>
      <c r="O57" s="28">
        <v>3739.1257513384853</v>
      </c>
      <c r="P57" s="30">
        <v>3856.1564154021821</v>
      </c>
      <c r="Q57" s="27">
        <v>3877.7734334739594</v>
      </c>
      <c r="R57" s="29">
        <v>19</v>
      </c>
      <c r="S57" s="28">
        <v>4218.1150382799879</v>
      </c>
      <c r="T57" s="28">
        <v>3762.9303227374876</v>
      </c>
      <c r="U57" s="30">
        <v>3911.6094023821338</v>
      </c>
      <c r="V57" s="27">
        <v>3962.503136210928</v>
      </c>
      <c r="W57" s="29">
        <v>18</v>
      </c>
      <c r="X57" s="28">
        <v>4589.8416860598181</v>
      </c>
      <c r="Y57" s="28">
        <v>3783.5122721727666</v>
      </c>
      <c r="Z57" s="30">
        <v>3997.7688180094733</v>
      </c>
      <c r="AA57" s="27">
        <v>4022.740245492043</v>
      </c>
      <c r="AB57" s="29">
        <v>14</v>
      </c>
      <c r="AC57" s="28">
        <v>4761.1247221738331</v>
      </c>
      <c r="AD57" s="28">
        <v>3786.4640368298396</v>
      </c>
      <c r="AE57" s="31">
        <v>4062.2792159832356</v>
      </c>
      <c r="AF57" s="32">
        <v>1.5913214823894295E-2</v>
      </c>
      <c r="AG57" s="33" t="e">
        <f>(AA57/#REF!)^(1/4)-1</f>
        <v>#REF!</v>
      </c>
      <c r="AH57" s="34" t="str">
        <f t="shared" si="0"/>
        <v>EU</v>
      </c>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row>
    <row r="58" spans="1:86" s="35" customFormat="1" x14ac:dyDescent="0.25">
      <c r="A58" s="54" t="s">
        <v>38</v>
      </c>
      <c r="B58" s="27">
        <v>115.06324949005148</v>
      </c>
      <c r="C58" s="37">
        <v>18</v>
      </c>
      <c r="D58" s="37">
        <v>123.63439496542318</v>
      </c>
      <c r="E58" s="37">
        <v>99.674594160634214</v>
      </c>
      <c r="F58" s="37">
        <v>112.73083723858521</v>
      </c>
      <c r="G58" s="27">
        <v>417.47102610681821</v>
      </c>
      <c r="H58" s="38">
        <v>19</v>
      </c>
      <c r="I58" s="37">
        <v>454.3814226707662</v>
      </c>
      <c r="J58" s="37">
        <v>381.25018382098392</v>
      </c>
      <c r="K58" s="39">
        <v>413.98753321585144</v>
      </c>
      <c r="L58" s="27">
        <v>415.05664282925107</v>
      </c>
      <c r="M58" s="38">
        <v>19</v>
      </c>
      <c r="N58" s="37">
        <v>454.03695803742829</v>
      </c>
      <c r="O58" s="37">
        <v>384.84092171262552</v>
      </c>
      <c r="P58" s="39">
        <v>417.06775097505761</v>
      </c>
      <c r="Q58" s="27">
        <v>417.2325815159968</v>
      </c>
      <c r="R58" s="38">
        <v>19</v>
      </c>
      <c r="S58" s="37">
        <v>459.42839438399994</v>
      </c>
      <c r="T58" s="37">
        <v>384.71372340552642</v>
      </c>
      <c r="U58" s="39">
        <v>421.03932041069652</v>
      </c>
      <c r="V58" s="27">
        <v>423.58495573365906</v>
      </c>
      <c r="W58" s="38">
        <v>18</v>
      </c>
      <c r="X58" s="37">
        <v>486.04865403529573</v>
      </c>
      <c r="Y58" s="37">
        <v>356.9340565899235</v>
      </c>
      <c r="Z58" s="39">
        <v>424.59945215263764</v>
      </c>
      <c r="AA58" s="27">
        <v>434.36441727863865</v>
      </c>
      <c r="AB58" s="38">
        <v>15</v>
      </c>
      <c r="AC58" s="37">
        <v>493.87948229393726</v>
      </c>
      <c r="AD58" s="37">
        <v>323.12366479189149</v>
      </c>
      <c r="AE58" s="40">
        <v>430.58741423791713</v>
      </c>
      <c r="AF58" s="32">
        <v>9.9665155639716563E-3</v>
      </c>
      <c r="AG58" s="33" t="e">
        <f>(AA58/#REF!)^(1/4)-1</f>
        <v>#REF!</v>
      </c>
      <c r="AH58" s="41" t="str">
        <f t="shared" si="0"/>
        <v>Poland</v>
      </c>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row>
    <row r="59" spans="1:86" s="35" customFormat="1" x14ac:dyDescent="0.25">
      <c r="A59" s="62" t="s">
        <v>39</v>
      </c>
      <c r="B59" s="27">
        <v>107.03263505153895</v>
      </c>
      <c r="C59" s="37">
        <v>18</v>
      </c>
      <c r="D59" s="37">
        <v>114.57600000000002</v>
      </c>
      <c r="E59" s="37">
        <v>103.64712756674415</v>
      </c>
      <c r="F59" s="37">
        <v>107.54611172399945</v>
      </c>
      <c r="G59" s="27">
        <v>431.08597491848923</v>
      </c>
      <c r="H59" s="38">
        <v>19</v>
      </c>
      <c r="I59" s="37">
        <v>467.08199999999999</v>
      </c>
      <c r="J59" s="37">
        <v>416.92526836483751</v>
      </c>
      <c r="K59" s="39">
        <v>432.95051457889031</v>
      </c>
      <c r="L59" s="27">
        <v>433.05523721599991</v>
      </c>
      <c r="M59" s="38">
        <v>19</v>
      </c>
      <c r="N59" s="37">
        <v>514.17372673226066</v>
      </c>
      <c r="O59" s="37">
        <v>415.90362261876322</v>
      </c>
      <c r="P59" s="39">
        <v>439.80073342718845</v>
      </c>
      <c r="Q59" s="27">
        <v>437.99569954587326</v>
      </c>
      <c r="R59" s="38">
        <v>19</v>
      </c>
      <c r="S59" s="37">
        <v>552.17808206631776</v>
      </c>
      <c r="T59" s="37">
        <v>419.08270562571295</v>
      </c>
      <c r="U59" s="39">
        <v>446.88053926461714</v>
      </c>
      <c r="V59" s="27">
        <v>444.69520804113006</v>
      </c>
      <c r="W59" s="38">
        <v>18</v>
      </c>
      <c r="X59" s="37">
        <v>573.44189974967458</v>
      </c>
      <c r="Y59" s="37">
        <v>419.08270562571295</v>
      </c>
      <c r="Z59" s="39">
        <v>454.26559528632515</v>
      </c>
      <c r="AA59" s="27">
        <v>451.73478791786522</v>
      </c>
      <c r="AB59" s="38">
        <v>15</v>
      </c>
      <c r="AC59" s="37">
        <v>581.12848764809883</v>
      </c>
      <c r="AD59" s="37">
        <v>419.08270562571295</v>
      </c>
      <c r="AE59" s="40">
        <v>460.45674889689468</v>
      </c>
      <c r="AF59" s="32">
        <v>1.1765603368378397E-2</v>
      </c>
      <c r="AG59" s="33" t="e">
        <f>(AA59/#REF!)^(1/4)-1</f>
        <v>#REF!</v>
      </c>
      <c r="AH59" s="63" t="str">
        <f t="shared" si="0"/>
        <v>Czechs</v>
      </c>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row>
    <row r="60" spans="1:86" s="35" customFormat="1" x14ac:dyDescent="0.25">
      <c r="A60" s="54" t="s">
        <v>40</v>
      </c>
      <c r="B60" s="27">
        <v>65.132324454679747</v>
      </c>
      <c r="C60" s="37">
        <v>18</v>
      </c>
      <c r="D60" s="37">
        <v>93.730571999999981</v>
      </c>
      <c r="E60" s="37">
        <v>54.944999999999993</v>
      </c>
      <c r="F60" s="37">
        <v>66.420743414151787</v>
      </c>
      <c r="G60" s="27">
        <v>270.26</v>
      </c>
      <c r="H60" s="38">
        <v>19</v>
      </c>
      <c r="I60" s="37">
        <v>368.48441749946608</v>
      </c>
      <c r="J60" s="37">
        <v>193.8244</v>
      </c>
      <c r="K60" s="39">
        <v>270.42013150776756</v>
      </c>
      <c r="L60" s="27">
        <v>274.82104172634314</v>
      </c>
      <c r="M60" s="38">
        <v>19</v>
      </c>
      <c r="N60" s="37">
        <v>468.74247218320716</v>
      </c>
      <c r="O60" s="37">
        <v>206.68729200000001</v>
      </c>
      <c r="P60" s="39">
        <v>293.61763465603104</v>
      </c>
      <c r="Q60" s="27">
        <v>277.54371122462715</v>
      </c>
      <c r="R60" s="38">
        <v>19</v>
      </c>
      <c r="S60" s="37">
        <v>519.75511787254482</v>
      </c>
      <c r="T60" s="37">
        <v>217.83043296</v>
      </c>
      <c r="U60" s="39">
        <v>302.02056871565082</v>
      </c>
      <c r="V60" s="27">
        <v>280.24132707993897</v>
      </c>
      <c r="W60" s="38">
        <v>18</v>
      </c>
      <c r="X60" s="37">
        <v>577.5732581840814</v>
      </c>
      <c r="Y60" s="37">
        <v>217.83043296</v>
      </c>
      <c r="Z60" s="39">
        <v>310.30522134372296</v>
      </c>
      <c r="AA60" s="27">
        <v>283.07547176960003</v>
      </c>
      <c r="AB60" s="38">
        <v>15</v>
      </c>
      <c r="AC60" s="37">
        <v>634.36012199612287</v>
      </c>
      <c r="AD60" s="37">
        <v>217.83043296</v>
      </c>
      <c r="AE60" s="40">
        <v>322.03960924748731</v>
      </c>
      <c r="AF60" s="32">
        <v>1.1649606267217338E-2</v>
      </c>
      <c r="AG60" s="33" t="e">
        <f>(AA60/#REF!)^(1/4)-1</f>
        <v>#REF!</v>
      </c>
      <c r="AH60" s="41" t="str">
        <f t="shared" si="0"/>
        <v>Austria</v>
      </c>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row>
    <row r="61" spans="1:86" s="35" customFormat="1" x14ac:dyDescent="0.25">
      <c r="A61" s="54" t="s">
        <v>41</v>
      </c>
      <c r="B61" s="27">
        <v>278.58599999999996</v>
      </c>
      <c r="C61" s="37">
        <v>17</v>
      </c>
      <c r="D61" s="37">
        <v>343.73398163934002</v>
      </c>
      <c r="E61" s="37">
        <v>269.4827861579414</v>
      </c>
      <c r="F61" s="37">
        <v>283.9101431694238</v>
      </c>
      <c r="G61" s="27">
        <v>1155.0846527600916</v>
      </c>
      <c r="H61" s="38">
        <v>18</v>
      </c>
      <c r="I61" s="37">
        <v>1444.9855552355912</v>
      </c>
      <c r="J61" s="37">
        <v>1109.390890269151</v>
      </c>
      <c r="K61" s="39">
        <v>1173.3606949991342</v>
      </c>
      <c r="L61" s="27">
        <v>1167.0330470000001</v>
      </c>
      <c r="M61" s="38">
        <v>18</v>
      </c>
      <c r="N61" s="37">
        <v>1466.6603385641249</v>
      </c>
      <c r="O61" s="37">
        <v>1110.4451269399999</v>
      </c>
      <c r="P61" s="39">
        <v>1189.0488024819999</v>
      </c>
      <c r="Q61" s="27">
        <v>1178.161715849699</v>
      </c>
      <c r="R61" s="38">
        <v>18</v>
      </c>
      <c r="S61" s="37">
        <v>1488.6602436425867</v>
      </c>
      <c r="T61" s="37">
        <v>1106.6506756705999</v>
      </c>
      <c r="U61" s="39">
        <v>1198.4913439110153</v>
      </c>
      <c r="V61" s="27">
        <v>1204.6214589097199</v>
      </c>
      <c r="W61" s="38">
        <v>17</v>
      </c>
      <c r="X61" s="37">
        <v>1510.9901472972256</v>
      </c>
      <c r="Y61" s="37">
        <v>1102.894168913894</v>
      </c>
      <c r="Z61" s="39">
        <v>1226.0539674372988</v>
      </c>
      <c r="AA61" s="27">
        <v>1205.012568904614</v>
      </c>
      <c r="AB61" s="38">
        <v>14</v>
      </c>
      <c r="AC61" s="37">
        <v>1533.6549995066837</v>
      </c>
      <c r="AD61" s="37">
        <v>1099.175227224755</v>
      </c>
      <c r="AE61" s="40">
        <v>1224.1775443500703</v>
      </c>
      <c r="AF61" s="32">
        <v>1.0635247384328084E-2</v>
      </c>
      <c r="AG61" s="33" t="e">
        <f>(AA61/#REF!)^(1/4)-1</f>
        <v>#REF!</v>
      </c>
      <c r="AH61" s="63" t="str">
        <f t="shared" si="0"/>
        <v>Greece</v>
      </c>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row>
    <row r="62" spans="1:86" s="35" customFormat="1" x14ac:dyDescent="0.25">
      <c r="A62" s="54" t="s">
        <v>42</v>
      </c>
      <c r="B62" s="27">
        <v>144.49088332339346</v>
      </c>
      <c r="C62" s="37">
        <v>18</v>
      </c>
      <c r="D62" s="37">
        <v>166.13676000000001</v>
      </c>
      <c r="E62" s="37">
        <v>132.89897881333459</v>
      </c>
      <c r="F62" s="37">
        <v>145.43809848519913</v>
      </c>
      <c r="G62" s="27">
        <v>554.87471401041944</v>
      </c>
      <c r="H62" s="38">
        <v>19</v>
      </c>
      <c r="I62" s="37">
        <v>599.71360000000004</v>
      </c>
      <c r="J62" s="37">
        <v>528.23248087063598</v>
      </c>
      <c r="K62" s="39">
        <v>556.86435665899933</v>
      </c>
      <c r="L62" s="27">
        <v>568.55652163381683</v>
      </c>
      <c r="M62" s="38">
        <v>19</v>
      </c>
      <c r="N62" s="37">
        <v>650.01216000000011</v>
      </c>
      <c r="O62" s="37">
        <v>517.69721193100588</v>
      </c>
      <c r="P62" s="39">
        <v>569.59132991996171</v>
      </c>
      <c r="Q62" s="27">
        <v>579.51505861362511</v>
      </c>
      <c r="R62" s="38">
        <v>19</v>
      </c>
      <c r="S62" s="37">
        <v>669.51252480000016</v>
      </c>
      <c r="T62" s="37">
        <v>508.8017198396513</v>
      </c>
      <c r="U62" s="39">
        <v>580.53217896216574</v>
      </c>
      <c r="V62" s="27">
        <v>589.51007170193088</v>
      </c>
      <c r="W62" s="38">
        <v>18</v>
      </c>
      <c r="X62" s="37">
        <v>714.9138428880002</v>
      </c>
      <c r="Y62" s="37">
        <v>532.58974687435489</v>
      </c>
      <c r="Z62" s="39">
        <v>596.30483896262183</v>
      </c>
      <c r="AA62" s="27">
        <v>599.84693748716643</v>
      </c>
      <c r="AB62" s="38">
        <v>15</v>
      </c>
      <c r="AC62" s="37">
        <v>740.09588272704036</v>
      </c>
      <c r="AD62" s="37">
        <v>536.64981542713645</v>
      </c>
      <c r="AE62" s="40">
        <v>613.43482658146343</v>
      </c>
      <c r="AF62" s="32">
        <v>1.9674075780073741E-2</v>
      </c>
      <c r="AG62" s="33" t="e">
        <f>(AA62/#REF!)^(1/4)-1</f>
        <v>#REF!</v>
      </c>
      <c r="AH62" s="63" t="str">
        <f t="shared" si="0"/>
        <v>Hungary</v>
      </c>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row>
    <row r="63" spans="1:86" s="35" customFormat="1" ht="18" customHeight="1" x14ac:dyDescent="0.25">
      <c r="A63" s="54" t="s">
        <v>43</v>
      </c>
      <c r="B63" s="27">
        <v>81.519550028986316</v>
      </c>
      <c r="C63" s="37">
        <v>18</v>
      </c>
      <c r="D63" s="37">
        <v>84.514622994137142</v>
      </c>
      <c r="E63" s="37">
        <v>73.110862944907623</v>
      </c>
      <c r="F63" s="37">
        <v>80.567107124066737</v>
      </c>
      <c r="G63" s="27">
        <v>315.10247999999996</v>
      </c>
      <c r="H63" s="38">
        <v>19</v>
      </c>
      <c r="I63" s="37">
        <v>326.80700000000002</v>
      </c>
      <c r="J63" s="37">
        <v>296.96850805120584</v>
      </c>
      <c r="K63" s="39">
        <v>314.34958818530549</v>
      </c>
      <c r="L63" s="27">
        <v>315.78801017092326</v>
      </c>
      <c r="M63" s="38">
        <v>19</v>
      </c>
      <c r="N63" s="37">
        <v>331.29114427105333</v>
      </c>
      <c r="O63" s="37">
        <v>299.24578528129615</v>
      </c>
      <c r="P63" s="39">
        <v>314.84457885042667</v>
      </c>
      <c r="Q63" s="27">
        <v>315.82434999999998</v>
      </c>
      <c r="R63" s="38">
        <v>19</v>
      </c>
      <c r="S63" s="37">
        <v>355.75885678413852</v>
      </c>
      <c r="T63" s="37">
        <v>297.65030399999995</v>
      </c>
      <c r="U63" s="39">
        <v>316.94250509620764</v>
      </c>
      <c r="V63" s="27">
        <v>318.38891829736338</v>
      </c>
      <c r="W63" s="38">
        <v>18</v>
      </c>
      <c r="X63" s="37">
        <v>383.94258996392722</v>
      </c>
      <c r="Y63" s="37">
        <v>297.8490009599999</v>
      </c>
      <c r="Z63" s="39">
        <v>321.10695019027617</v>
      </c>
      <c r="AA63" s="27">
        <v>322.36521338818727</v>
      </c>
      <c r="AB63" s="38">
        <v>15</v>
      </c>
      <c r="AC63" s="37">
        <v>421.80676262866797</v>
      </c>
      <c r="AD63" s="37">
        <v>298.7649699552</v>
      </c>
      <c r="AE63" s="40">
        <v>326.1913576958753</v>
      </c>
      <c r="AF63" s="32">
        <v>5.7130542638699211E-3</v>
      </c>
      <c r="AG63" s="33" t="e">
        <f>(AA63/#REF!)^(1/4)-1</f>
        <v>#REF!</v>
      </c>
      <c r="AH63" s="63" t="str">
        <f t="shared" si="0"/>
        <v>Slovakia</v>
      </c>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row>
    <row r="64" spans="1:86" s="35" customFormat="1" x14ac:dyDescent="0.25">
      <c r="A64" s="54" t="s">
        <v>44</v>
      </c>
      <c r="B64" s="27">
        <v>95.847776154986207</v>
      </c>
      <c r="C64" s="37">
        <v>18</v>
      </c>
      <c r="D64" s="37">
        <v>98.520551896519407</v>
      </c>
      <c r="E64" s="37">
        <v>88.113784387872968</v>
      </c>
      <c r="F64" s="37">
        <v>95.377270364260397</v>
      </c>
      <c r="G64" s="27">
        <v>386.5120333530275</v>
      </c>
      <c r="H64" s="38">
        <v>19</v>
      </c>
      <c r="I64" s="37">
        <v>392.2541226125</v>
      </c>
      <c r="J64" s="37">
        <v>366.90213700249836</v>
      </c>
      <c r="K64" s="39">
        <v>385.39387828627486</v>
      </c>
      <c r="L64" s="27">
        <v>388.62801614283052</v>
      </c>
      <c r="M64" s="38">
        <v>19</v>
      </c>
      <c r="N64" s="37">
        <v>402.47808653225741</v>
      </c>
      <c r="O64" s="37">
        <v>368.63139646257599</v>
      </c>
      <c r="P64" s="39">
        <v>385.83873066755325</v>
      </c>
      <c r="Q64" s="27">
        <v>389.3308814229257</v>
      </c>
      <c r="R64" s="38">
        <v>19</v>
      </c>
      <c r="S64" s="37">
        <v>406.93323974437749</v>
      </c>
      <c r="T64" s="37">
        <v>359.53285148133773</v>
      </c>
      <c r="U64" s="39">
        <v>388.34920125558415</v>
      </c>
      <c r="V64" s="27">
        <v>392.44047062623622</v>
      </c>
      <c r="W64" s="38">
        <v>18</v>
      </c>
      <c r="X64" s="37">
        <v>431.1510579337488</v>
      </c>
      <c r="Y64" s="37">
        <v>357.3028084470692</v>
      </c>
      <c r="Z64" s="39">
        <v>392.63732839737389</v>
      </c>
      <c r="AA64" s="27">
        <v>392.83324009000063</v>
      </c>
      <c r="AB64" s="38">
        <v>15</v>
      </c>
      <c r="AC64" s="37">
        <v>418.18245795498518</v>
      </c>
      <c r="AD64" s="37">
        <v>361.82991837925545</v>
      </c>
      <c r="AE64" s="40">
        <v>394.42556247554637</v>
      </c>
      <c r="AF64" s="32">
        <v>4.0637835269305977E-3</v>
      </c>
      <c r="AG64" s="33" t="e">
        <f>(AA64/#REF!)^(1/4)-1</f>
        <v>#REF!</v>
      </c>
      <c r="AH64" s="63" t="str">
        <f t="shared" si="0"/>
        <v>Croatia</v>
      </c>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row>
    <row r="65" spans="1:86" s="35" customFormat="1" x14ac:dyDescent="0.25">
      <c r="A65" s="54" t="s">
        <v>45</v>
      </c>
      <c r="B65" s="27">
        <v>36.113490056436973</v>
      </c>
      <c r="C65" s="37">
        <v>16</v>
      </c>
      <c r="D65" s="37">
        <v>43.652512002143347</v>
      </c>
      <c r="E65" s="37">
        <v>34.557993061619058</v>
      </c>
      <c r="F65" s="37">
        <v>37.453950967121635</v>
      </c>
      <c r="G65" s="27">
        <v>158.62198059565858</v>
      </c>
      <c r="H65" s="38">
        <v>17</v>
      </c>
      <c r="I65" s="37">
        <v>188.56368796871158</v>
      </c>
      <c r="J65" s="37">
        <v>143.36394600046165</v>
      </c>
      <c r="K65" s="39">
        <v>159.96050907950382</v>
      </c>
      <c r="L65" s="27">
        <v>163.81202947616254</v>
      </c>
      <c r="M65" s="38">
        <v>17</v>
      </c>
      <c r="N65" s="37">
        <v>208.72893452004621</v>
      </c>
      <c r="O65" s="37">
        <v>146.96938983169969</v>
      </c>
      <c r="P65" s="39">
        <v>167.27772964511763</v>
      </c>
      <c r="Q65" s="27">
        <v>169.41540374082075</v>
      </c>
      <c r="R65" s="38">
        <v>17</v>
      </c>
      <c r="S65" s="37">
        <v>241.79350198021493</v>
      </c>
      <c r="T65" s="37">
        <v>144.89414907613434</v>
      </c>
      <c r="U65" s="39">
        <v>178.17463143397316</v>
      </c>
      <c r="V65" s="27">
        <v>185.49441663290713</v>
      </c>
      <c r="W65" s="38">
        <v>16</v>
      </c>
      <c r="X65" s="37">
        <v>330.5018334819402</v>
      </c>
      <c r="Y65" s="37">
        <v>143.57124036812422</v>
      </c>
      <c r="Z65" s="39">
        <v>194.53719703654394</v>
      </c>
      <c r="AA65" s="27">
        <v>181.62463825615538</v>
      </c>
      <c r="AB65" s="38">
        <v>13</v>
      </c>
      <c r="AC65" s="37">
        <v>475.40761251021763</v>
      </c>
      <c r="AD65" s="37">
        <v>143.00561064373926</v>
      </c>
      <c r="AE65" s="40">
        <v>210.74690173058417</v>
      </c>
      <c r="AF65" s="32">
        <v>3.4434147473973775E-2</v>
      </c>
      <c r="AG65" s="33" t="e">
        <f>(AA65/#REF!)^(1/4)-1</f>
        <v>#REF!</v>
      </c>
      <c r="AH65" s="63" t="str">
        <f t="shared" si="0"/>
        <v>Romania</v>
      </c>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row>
    <row r="66" spans="1:86" s="35" customFormat="1" x14ac:dyDescent="0.25">
      <c r="A66" s="61" t="s">
        <v>19</v>
      </c>
      <c r="B66" s="27">
        <v>232.09763081687032</v>
      </c>
      <c r="C66" s="28">
        <v>20</v>
      </c>
      <c r="D66" s="28">
        <v>246.32999999999998</v>
      </c>
      <c r="E66" s="28">
        <v>212.30699999999999</v>
      </c>
      <c r="F66" s="28">
        <v>231.46516135029589</v>
      </c>
      <c r="G66" s="27">
        <v>907.99216293504719</v>
      </c>
      <c r="H66" s="29">
        <v>20</v>
      </c>
      <c r="I66" s="28">
        <v>957.26625000000001</v>
      </c>
      <c r="J66" s="28">
        <v>855.5</v>
      </c>
      <c r="K66" s="30">
        <v>907.29092634232916</v>
      </c>
      <c r="L66" s="27">
        <v>917.29234077872366</v>
      </c>
      <c r="M66" s="29">
        <v>19</v>
      </c>
      <c r="N66" s="28">
        <v>1032.774937302042</v>
      </c>
      <c r="O66" s="28">
        <v>866.41149999999993</v>
      </c>
      <c r="P66" s="30">
        <v>924.95401094536498</v>
      </c>
      <c r="Q66" s="27">
        <v>942.44786096119515</v>
      </c>
      <c r="R66" s="29">
        <v>19</v>
      </c>
      <c r="S66" s="28">
        <v>1105.9571196388663</v>
      </c>
      <c r="T66" s="28">
        <v>871.65188499999999</v>
      </c>
      <c r="U66" s="30">
        <v>944.05686372023445</v>
      </c>
      <c r="V66" s="27">
        <v>959.09278290561747</v>
      </c>
      <c r="W66" s="29">
        <v>18</v>
      </c>
      <c r="X66" s="28">
        <v>1179.3773526417253</v>
      </c>
      <c r="Y66" s="28">
        <v>876.94467384999996</v>
      </c>
      <c r="Z66" s="30">
        <v>969.57154146619962</v>
      </c>
      <c r="AA66" s="27">
        <v>976.64595299599989</v>
      </c>
      <c r="AB66" s="29">
        <v>15</v>
      </c>
      <c r="AC66" s="28">
        <v>1230.6127246940982</v>
      </c>
      <c r="AD66" s="28">
        <v>899.22626123682903</v>
      </c>
      <c r="AE66" s="31">
        <v>993.03535462761999</v>
      </c>
      <c r="AF66" s="32">
        <v>1.8389150050192038E-2</v>
      </c>
      <c r="AG66" s="33" t="e">
        <f>(AA66/#REF!)^(1/4)-1</f>
        <v>#REF!</v>
      </c>
      <c r="AH66" s="34" t="str">
        <f t="shared" si="0"/>
        <v>Group Development</v>
      </c>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row>
    <row r="67" spans="1:86" s="35" customFormat="1" x14ac:dyDescent="0.25">
      <c r="A67" s="54" t="s">
        <v>46</v>
      </c>
      <c r="B67" s="27">
        <v>107.78259388571428</v>
      </c>
      <c r="C67" s="37">
        <v>16</v>
      </c>
      <c r="D67" s="37">
        <v>117.2148</v>
      </c>
      <c r="E67" s="37">
        <v>94.046999999999983</v>
      </c>
      <c r="F67" s="37">
        <v>107.1746354168946</v>
      </c>
      <c r="G67" s="27">
        <v>409.75625627667694</v>
      </c>
      <c r="H67" s="38">
        <v>16</v>
      </c>
      <c r="I67" s="37">
        <v>420.79425000000003</v>
      </c>
      <c r="J67" s="37">
        <v>369.37299999999993</v>
      </c>
      <c r="K67" s="39">
        <v>405.97595505112935</v>
      </c>
      <c r="L67" s="27">
        <v>410.85396312213766</v>
      </c>
      <c r="M67" s="38">
        <v>16</v>
      </c>
      <c r="N67" s="37">
        <v>432.4430225586392</v>
      </c>
      <c r="O67" s="37">
        <v>353.2043057505075</v>
      </c>
      <c r="P67" s="39">
        <v>405.76908720242204</v>
      </c>
      <c r="Q67" s="27">
        <v>418.10412143096119</v>
      </c>
      <c r="R67" s="38">
        <v>16</v>
      </c>
      <c r="S67" s="37">
        <v>446.27494084243926</v>
      </c>
      <c r="T67" s="37">
        <v>340.75855882441653</v>
      </c>
      <c r="U67" s="39">
        <v>411.18577896557116</v>
      </c>
      <c r="V67" s="27">
        <v>426.3300534535573</v>
      </c>
      <c r="W67" s="38">
        <v>15</v>
      </c>
      <c r="X67" s="37">
        <v>463.86971616077722</v>
      </c>
      <c r="Y67" s="37">
        <v>332.98875671190905</v>
      </c>
      <c r="Z67" s="39">
        <v>418.83905384798652</v>
      </c>
      <c r="AA67" s="27">
        <v>432.5291714199733</v>
      </c>
      <c r="AB67" s="38">
        <v>12</v>
      </c>
      <c r="AC67" s="37">
        <v>451.63348411468991</v>
      </c>
      <c r="AD67" s="37">
        <v>335.44419630143585</v>
      </c>
      <c r="AE67" s="40">
        <v>425.46286785894932</v>
      </c>
      <c r="AF67" s="32">
        <v>1.3613654890342053E-2</v>
      </c>
      <c r="AG67" s="33" t="e">
        <f>(AA67/#REF!)^(1/4)-1</f>
        <v>#REF!</v>
      </c>
      <c r="AH67" s="63" t="str">
        <f>A67</f>
        <v>Netherland</v>
      </c>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row>
    <row r="68" spans="1:86" s="35" customFormat="1" x14ac:dyDescent="0.25">
      <c r="A68" s="54" t="s">
        <v>20</v>
      </c>
      <c r="B68" s="27">
        <v>127.40752499999999</v>
      </c>
      <c r="C68" s="37">
        <v>14</v>
      </c>
      <c r="D68" s="37">
        <v>134.7012</v>
      </c>
      <c r="E68" s="37">
        <v>121.21619999999999</v>
      </c>
      <c r="F68" s="37">
        <v>127.12020928571427</v>
      </c>
      <c r="G68" s="27">
        <v>516.03841999999997</v>
      </c>
      <c r="H68" s="38">
        <v>14</v>
      </c>
      <c r="I68" s="37">
        <v>536.47199999999998</v>
      </c>
      <c r="J68" s="37">
        <v>496.85759999999999</v>
      </c>
      <c r="K68" s="39">
        <v>514.59211852534565</v>
      </c>
      <c r="L68" s="27">
        <v>519.08127899999999</v>
      </c>
      <c r="M68" s="38">
        <v>14</v>
      </c>
      <c r="N68" s="37">
        <v>541.54381999999998</v>
      </c>
      <c r="O68" s="37">
        <v>486.92044799999991</v>
      </c>
      <c r="P68" s="39">
        <v>517.91282272074068</v>
      </c>
      <c r="Q68" s="27">
        <v>530.01947760000007</v>
      </c>
      <c r="R68" s="38">
        <v>14</v>
      </c>
      <c r="S68" s="37">
        <v>560.75394947999996</v>
      </c>
      <c r="T68" s="37">
        <v>477.18203903999995</v>
      </c>
      <c r="U68" s="39">
        <v>525.89703440244352</v>
      </c>
      <c r="V68" s="27">
        <v>536.06767090200003</v>
      </c>
      <c r="W68" s="38">
        <v>13</v>
      </c>
      <c r="X68" s="37">
        <v>579.05570384999999</v>
      </c>
      <c r="Y68" s="37">
        <v>467.6383982591999</v>
      </c>
      <c r="Z68" s="39">
        <v>536.42830525968384</v>
      </c>
      <c r="AA68" s="27">
        <v>545.81025285408452</v>
      </c>
      <c r="AB68" s="38">
        <v>10</v>
      </c>
      <c r="AC68" s="37">
        <v>602.21793200399998</v>
      </c>
      <c r="AD68" s="37">
        <v>458.2856302940159</v>
      </c>
      <c r="AE68" s="40">
        <v>545.09290288022112</v>
      </c>
      <c r="AF68" s="32">
        <v>1.412132027777524E-2</v>
      </c>
      <c r="AG68" s="33" t="e">
        <f>(AA68/#REF!)^(1/4)-1</f>
        <v>#REF!</v>
      </c>
      <c r="AH68" s="63" t="str">
        <f t="shared" ref="AH68:AH69" si="2">A68</f>
        <v>DFMG</v>
      </c>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row>
    <row r="69" spans="1:86" s="35" customFormat="1" x14ac:dyDescent="0.25">
      <c r="A69" s="54" t="s">
        <v>21</v>
      </c>
      <c r="B69" s="27">
        <v>-5</v>
      </c>
      <c r="C69" s="37">
        <v>8</v>
      </c>
      <c r="D69" s="37">
        <v>4</v>
      </c>
      <c r="E69" s="37">
        <v>-9</v>
      </c>
      <c r="F69" s="37">
        <v>-3.6689210344383443</v>
      </c>
      <c r="G69" s="27">
        <v>-13</v>
      </c>
      <c r="H69" s="38">
        <v>9</v>
      </c>
      <c r="I69" s="37">
        <v>-4.4000000000000004</v>
      </c>
      <c r="J69" s="37">
        <v>-28.300000000000182</v>
      </c>
      <c r="K69" s="39">
        <v>-15.260080014773848</v>
      </c>
      <c r="L69" s="27">
        <v>-16.5</v>
      </c>
      <c r="M69" s="38">
        <v>8</v>
      </c>
      <c r="N69" s="37">
        <v>0.44</v>
      </c>
      <c r="O69" s="37">
        <v>-28</v>
      </c>
      <c r="P69" s="39">
        <v>-14.431100000000001</v>
      </c>
      <c r="Q69" s="27">
        <v>-16.5</v>
      </c>
      <c r="R69" s="38">
        <v>8</v>
      </c>
      <c r="S69" s="37">
        <v>0.44</v>
      </c>
      <c r="T69" s="37">
        <v>-28</v>
      </c>
      <c r="U69" s="39">
        <v>-14.363322</v>
      </c>
      <c r="V69" s="27">
        <v>-7.5</v>
      </c>
      <c r="W69" s="38">
        <v>8</v>
      </c>
      <c r="X69" s="37">
        <v>6</v>
      </c>
      <c r="Y69" s="37">
        <v>-28</v>
      </c>
      <c r="Z69" s="39">
        <v>-10.92168844</v>
      </c>
      <c r="AA69" s="27">
        <v>-7.5</v>
      </c>
      <c r="AB69" s="38">
        <v>6</v>
      </c>
      <c r="AC69" s="37">
        <v>8</v>
      </c>
      <c r="AD69" s="37">
        <v>-28</v>
      </c>
      <c r="AE69" s="40">
        <v>-9.8816296117333327</v>
      </c>
      <c r="AF69" s="32">
        <v>-0.12847574599856948</v>
      </c>
      <c r="AG69" s="33" t="e">
        <f>(AA69/#REF!)^(1/4)-1</f>
        <v>#REF!</v>
      </c>
      <c r="AH69" s="63" t="str">
        <f t="shared" si="2"/>
        <v>Other</v>
      </c>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row>
    <row r="70" spans="1:86" s="35" customFormat="1" x14ac:dyDescent="0.25">
      <c r="A70" s="61" t="s">
        <v>47</v>
      </c>
      <c r="B70" s="27">
        <v>111.88492138572161</v>
      </c>
      <c r="C70" s="28">
        <v>20</v>
      </c>
      <c r="D70" s="28">
        <v>136</v>
      </c>
      <c r="E70" s="28">
        <v>97.228800000000007</v>
      </c>
      <c r="F70" s="28">
        <v>112.69898447062803</v>
      </c>
      <c r="G70" s="27">
        <v>409.15938749999998</v>
      </c>
      <c r="H70" s="29">
        <v>20</v>
      </c>
      <c r="I70" s="28">
        <v>464.26045918367345</v>
      </c>
      <c r="J70" s="28">
        <v>357.32640000000004</v>
      </c>
      <c r="K70" s="30">
        <v>411.25928501815736</v>
      </c>
      <c r="L70" s="27">
        <v>440.56876199999999</v>
      </c>
      <c r="M70" s="29">
        <v>20</v>
      </c>
      <c r="N70" s="28">
        <v>503.0396027999999</v>
      </c>
      <c r="O70" s="28">
        <v>391.41634875</v>
      </c>
      <c r="P70" s="30">
        <v>438.14849144834324</v>
      </c>
      <c r="Q70" s="27">
        <v>461.1986962950001</v>
      </c>
      <c r="R70" s="29">
        <v>20</v>
      </c>
      <c r="S70" s="28">
        <v>567.31688537999992</v>
      </c>
      <c r="T70" s="28">
        <v>380.45521583999999</v>
      </c>
      <c r="U70" s="30">
        <v>461.72082552473904</v>
      </c>
      <c r="V70" s="27">
        <v>497.44642579659995</v>
      </c>
      <c r="W70" s="29">
        <v>19</v>
      </c>
      <c r="X70" s="28">
        <v>625.67052668999986</v>
      </c>
      <c r="Y70" s="28">
        <v>382.26415929903408</v>
      </c>
      <c r="Z70" s="30">
        <v>495.06882951541917</v>
      </c>
      <c r="AA70" s="27">
        <v>507.34476191930708</v>
      </c>
      <c r="AB70" s="29">
        <v>15</v>
      </c>
      <c r="AC70" s="28">
        <v>681.27245464188434</v>
      </c>
      <c r="AD70" s="28">
        <v>376.53019690954858</v>
      </c>
      <c r="AE70" s="31">
        <v>517.46121281296826</v>
      </c>
      <c r="AF70" s="32">
        <v>5.5243450331246891E-2</v>
      </c>
      <c r="AG70" s="33" t="e">
        <f>(AA70/#REF!)^(1/4)-1</f>
        <v>#REF!</v>
      </c>
      <c r="AH70" s="34" t="str">
        <f t="shared" si="0"/>
        <v>T-Systems</v>
      </c>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row>
    <row r="71" spans="1:86" s="35" customFormat="1" x14ac:dyDescent="0.25">
      <c r="A71" s="61" t="s">
        <v>48</v>
      </c>
      <c r="B71" s="27">
        <v>-91.236249999999998</v>
      </c>
      <c r="C71" s="28">
        <v>20</v>
      </c>
      <c r="D71" s="28">
        <v>-56.5</v>
      </c>
      <c r="E71" s="28">
        <v>-148</v>
      </c>
      <c r="F71" s="28">
        <v>-94.098478805521026</v>
      </c>
      <c r="G71" s="27">
        <v>-571.42250000000001</v>
      </c>
      <c r="H71" s="29">
        <v>20</v>
      </c>
      <c r="I71" s="28">
        <v>-395</v>
      </c>
      <c r="J71" s="28">
        <v>-741</v>
      </c>
      <c r="K71" s="30">
        <v>-569.7147892310312</v>
      </c>
      <c r="L71" s="27">
        <v>-577.20649218567553</v>
      </c>
      <c r="M71" s="29">
        <v>19</v>
      </c>
      <c r="N71" s="28">
        <v>-456.88435448215074</v>
      </c>
      <c r="O71" s="28">
        <v>-754.0625</v>
      </c>
      <c r="P71" s="30">
        <v>-583.31260447480759</v>
      </c>
      <c r="Q71" s="27">
        <v>-576.70466608163997</v>
      </c>
      <c r="R71" s="29">
        <v>19</v>
      </c>
      <c r="S71" s="28">
        <v>-438.82020000000006</v>
      </c>
      <c r="T71" s="28">
        <v>-738.98125000000027</v>
      </c>
      <c r="U71" s="30">
        <v>-573.74562338320959</v>
      </c>
      <c r="V71" s="27">
        <v>-573.80158251828118</v>
      </c>
      <c r="W71" s="29">
        <v>18</v>
      </c>
      <c r="X71" s="28">
        <v>-425.65559400000006</v>
      </c>
      <c r="Y71" s="28">
        <v>-756.22701236089222</v>
      </c>
      <c r="Z71" s="30">
        <v>-566.22907010826987</v>
      </c>
      <c r="AA71" s="27">
        <v>-566.56630728314576</v>
      </c>
      <c r="AB71" s="29">
        <v>15</v>
      </c>
      <c r="AC71" s="28">
        <v>-317.38233188941183</v>
      </c>
      <c r="AD71" s="28">
        <v>-744.59807564957964</v>
      </c>
      <c r="AE71" s="31">
        <v>-550.80668880485541</v>
      </c>
      <c r="AF71" s="32">
        <v>-2.1314115829127456E-3</v>
      </c>
      <c r="AG71" s="33" t="e">
        <f>(AA71/#REF!)^(1/4)-1</f>
        <v>#REF!</v>
      </c>
      <c r="AH71" s="34" t="str">
        <f t="shared" si="0"/>
        <v>GHS</v>
      </c>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row>
    <row r="72" spans="1:86" s="35" customFormat="1" x14ac:dyDescent="0.25">
      <c r="A72" s="87" t="s">
        <v>49</v>
      </c>
      <c r="B72" s="27">
        <v>-13.75</v>
      </c>
      <c r="C72" s="37">
        <v>12</v>
      </c>
      <c r="D72" s="37">
        <v>7</v>
      </c>
      <c r="E72" s="37">
        <v>-40</v>
      </c>
      <c r="F72" s="37">
        <v>-13.988636363636365</v>
      </c>
      <c r="G72" s="27">
        <v>-9</v>
      </c>
      <c r="H72" s="38">
        <v>17</v>
      </c>
      <c r="I72" s="37">
        <v>6</v>
      </c>
      <c r="J72" s="37">
        <v>-50</v>
      </c>
      <c r="K72" s="39">
        <v>-10.997342947686104</v>
      </c>
      <c r="L72" s="27">
        <v>26.215695310971569</v>
      </c>
      <c r="M72" s="38">
        <v>11</v>
      </c>
      <c r="N72" s="37">
        <v>-1</v>
      </c>
      <c r="O72" s="37">
        <v>-50</v>
      </c>
      <c r="P72" s="39">
        <v>-23.34580347989322</v>
      </c>
      <c r="Q72" s="27">
        <v>43.380112025430208</v>
      </c>
      <c r="R72" s="38">
        <v>11</v>
      </c>
      <c r="S72" s="37">
        <v>-1</v>
      </c>
      <c r="T72" s="37">
        <v>-50</v>
      </c>
      <c r="U72" s="39">
        <v>-22.125779049492849</v>
      </c>
      <c r="V72" s="27">
        <v>82.254434114685864</v>
      </c>
      <c r="W72" s="38">
        <v>13</v>
      </c>
      <c r="X72" s="37">
        <v>0</v>
      </c>
      <c r="Y72" s="37">
        <v>-50</v>
      </c>
      <c r="Z72" s="39">
        <v>-17.432266986010291</v>
      </c>
      <c r="AA72" s="27">
        <v>152.12593850283338</v>
      </c>
      <c r="AB72" s="38">
        <v>11</v>
      </c>
      <c r="AC72" s="37">
        <v>0</v>
      </c>
      <c r="AD72" s="37">
        <v>-50</v>
      </c>
      <c r="AE72" s="40">
        <v>-23.083808156212399</v>
      </c>
      <c r="AF72" s="32"/>
      <c r="AG72" s="33" t="e">
        <f>(AA72/#REF!)^(1/4)-1</f>
        <v>#REF!</v>
      </c>
      <c r="AH72" s="77" t="str">
        <f t="shared" si="0"/>
        <v>Reconciliation</v>
      </c>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row>
    <row r="73" spans="1:86" s="35" customFormat="1" x14ac:dyDescent="0.25">
      <c r="A73" s="88" t="s">
        <v>56</v>
      </c>
      <c r="B73" s="69">
        <v>5842.6652912350783</v>
      </c>
      <c r="C73" s="89">
        <v>21</v>
      </c>
      <c r="D73" s="89">
        <v>6164.0991673252674</v>
      </c>
      <c r="E73" s="89">
        <v>5623</v>
      </c>
      <c r="F73" s="89">
        <v>5850.9840831236224</v>
      </c>
      <c r="G73" s="69">
        <v>22815.746036264609</v>
      </c>
      <c r="H73" s="71">
        <v>21</v>
      </c>
      <c r="I73" s="70">
        <v>23391.3103294379</v>
      </c>
      <c r="J73" s="70">
        <v>22512.016311891533</v>
      </c>
      <c r="K73" s="72">
        <v>22811.491755104547</v>
      </c>
      <c r="L73" s="69">
        <v>23932.491073739722</v>
      </c>
      <c r="M73" s="71">
        <v>20</v>
      </c>
      <c r="N73" s="70">
        <v>24480.801160119699</v>
      </c>
      <c r="O73" s="70">
        <v>23359.116237358423</v>
      </c>
      <c r="P73" s="72">
        <v>23964.389625228207</v>
      </c>
      <c r="Q73" s="69">
        <v>24778.423951642661</v>
      </c>
      <c r="R73" s="71">
        <v>20</v>
      </c>
      <c r="S73" s="70">
        <v>33851.350113589076</v>
      </c>
      <c r="T73" s="70">
        <v>24112.000482901658</v>
      </c>
      <c r="U73" s="72">
        <v>25304.257911694702</v>
      </c>
      <c r="V73" s="69">
        <v>25719.415765999987</v>
      </c>
      <c r="W73" s="71">
        <v>19</v>
      </c>
      <c r="X73" s="70">
        <v>34819.997227564927</v>
      </c>
      <c r="Y73" s="70">
        <v>24635.86867861581</v>
      </c>
      <c r="Z73" s="72">
        <v>26219.370194981344</v>
      </c>
      <c r="AA73" s="69">
        <v>26754.038060238767</v>
      </c>
      <c r="AB73" s="71">
        <v>15</v>
      </c>
      <c r="AC73" s="70">
        <v>27667.209660582077</v>
      </c>
      <c r="AD73" s="70">
        <v>25226.910622557611</v>
      </c>
      <c r="AE73" s="73">
        <v>26598.695441503442</v>
      </c>
      <c r="AF73" s="74">
        <v>4.0611609194836085E-2</v>
      </c>
      <c r="AG73" s="33" t="e">
        <f>(AA73/#REF!)^(1/4)-1</f>
        <v>#REF!</v>
      </c>
      <c r="AH73" s="75" t="str">
        <f t="shared" si="0"/>
        <v>Adj. Group EBITDA</v>
      </c>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row>
    <row r="74" spans="1:86" s="35" customFormat="1" x14ac:dyDescent="0.25">
      <c r="A74" s="88" t="s">
        <v>57</v>
      </c>
      <c r="B74" s="69">
        <v>3323.6378619136117</v>
      </c>
      <c r="C74" s="89">
        <v>17</v>
      </c>
      <c r="D74" s="89">
        <v>3400.4297756674141</v>
      </c>
      <c r="E74" s="89">
        <v>3200.7759269138492</v>
      </c>
      <c r="F74" s="89">
        <v>3316.5091738196534</v>
      </c>
      <c r="G74" s="69">
        <v>13119.82431950389</v>
      </c>
      <c r="H74" s="71">
        <v>17</v>
      </c>
      <c r="I74" s="70">
        <v>13257.129466676575</v>
      </c>
      <c r="J74" s="70">
        <v>12917.352177518906</v>
      </c>
      <c r="K74" s="72">
        <v>13111.408750448149</v>
      </c>
      <c r="L74" s="69">
        <v>13423.353553743236</v>
      </c>
      <c r="M74" s="71">
        <v>17</v>
      </c>
      <c r="N74" s="70">
        <v>13718.059159454655</v>
      </c>
      <c r="O74" s="70">
        <v>13055.525867848268</v>
      </c>
      <c r="P74" s="72">
        <v>13402.738214567617</v>
      </c>
      <c r="Q74" s="69">
        <v>13735.310583336333</v>
      </c>
      <c r="R74" s="71">
        <v>17</v>
      </c>
      <c r="S74" s="70">
        <v>14138.849801116521</v>
      </c>
      <c r="T74" s="70">
        <v>13047.127583046737</v>
      </c>
      <c r="U74" s="72">
        <v>13703.031058987181</v>
      </c>
      <c r="V74" s="69">
        <v>14105.189443959207</v>
      </c>
      <c r="W74" s="71">
        <v>16</v>
      </c>
      <c r="X74" s="70">
        <v>14773.207664651027</v>
      </c>
      <c r="Y74" s="70">
        <v>13423.237064310046</v>
      </c>
      <c r="Z74" s="72">
        <v>14103.17724579131</v>
      </c>
      <c r="AA74" s="69">
        <v>14489.664055905858</v>
      </c>
      <c r="AB74" s="71">
        <v>12</v>
      </c>
      <c r="AC74" s="70">
        <v>15280.121586014317</v>
      </c>
      <c r="AD74" s="70">
        <v>13685.566970434003</v>
      </c>
      <c r="AE74" s="73">
        <v>14456.221940430018</v>
      </c>
      <c r="AF74" s="74">
        <v>2.513857091855054E-2</v>
      </c>
      <c r="AG74" s="33" t="e">
        <f>(AA74/#REF!)^(1/4)-1</f>
        <v>#REF!</v>
      </c>
      <c r="AH74" s="75" t="str">
        <f t="shared" si="0"/>
        <v xml:space="preserve">     ex US EBITDA</v>
      </c>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row>
    <row r="75" spans="1:86" s="35" customFormat="1" x14ac:dyDescent="0.25">
      <c r="A75" s="90" t="s">
        <v>58</v>
      </c>
      <c r="B75" s="69">
        <v>5714.1661545314564</v>
      </c>
      <c r="C75" s="89">
        <v>10</v>
      </c>
      <c r="D75" s="89">
        <v>5993.8556301406416</v>
      </c>
      <c r="E75" s="89">
        <v>5525.8324820296757</v>
      </c>
      <c r="F75" s="89">
        <v>5717.414166661144</v>
      </c>
      <c r="G75" s="69">
        <v>22303.618977897528</v>
      </c>
      <c r="H75" s="71">
        <v>11</v>
      </c>
      <c r="I75" s="70">
        <v>22942.353291429681</v>
      </c>
      <c r="J75" s="70">
        <v>21969.747518321441</v>
      </c>
      <c r="K75" s="72">
        <v>22311.514468818386</v>
      </c>
      <c r="L75" s="69">
        <v>23464.179865299226</v>
      </c>
      <c r="M75" s="71">
        <v>11</v>
      </c>
      <c r="N75" s="70">
        <v>24439.111261185626</v>
      </c>
      <c r="O75" s="70">
        <v>22939.800589352752</v>
      </c>
      <c r="P75" s="72">
        <v>23538.477789348686</v>
      </c>
      <c r="Q75" s="69">
        <v>24372.249938209563</v>
      </c>
      <c r="R75" s="71">
        <v>11</v>
      </c>
      <c r="S75" s="70">
        <v>33851.350113589076</v>
      </c>
      <c r="T75" s="70">
        <v>23576.876322237677</v>
      </c>
      <c r="U75" s="72">
        <v>25276.81303673</v>
      </c>
      <c r="V75" s="69">
        <v>25261.502938037869</v>
      </c>
      <c r="W75" s="71">
        <v>10</v>
      </c>
      <c r="X75" s="70">
        <v>34819.997227564927</v>
      </c>
      <c r="Y75" s="70">
        <v>24168.276678655799</v>
      </c>
      <c r="Z75" s="72">
        <v>26292.010752193357</v>
      </c>
      <c r="AA75" s="69">
        <v>26018.587201089133</v>
      </c>
      <c r="AB75" s="71">
        <v>8</v>
      </c>
      <c r="AC75" s="70">
        <v>27539.689636102652</v>
      </c>
      <c r="AD75" s="70">
        <v>24717.591953285719</v>
      </c>
      <c r="AE75" s="73">
        <v>26092.054048846465</v>
      </c>
      <c r="AF75" s="74">
        <v>3.9266894978097877E-2</v>
      </c>
      <c r="AG75" s="33"/>
      <c r="AH75" s="91" t="str">
        <f t="shared" si="0"/>
        <v>Adj. Group EBITDA ex handset leasing</v>
      </c>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row>
    <row r="76" spans="1:86" s="35" customFormat="1" x14ac:dyDescent="0.25">
      <c r="A76" s="92"/>
      <c r="B76" s="27"/>
      <c r="C76" s="37"/>
      <c r="D76" s="37"/>
      <c r="E76" s="37"/>
      <c r="F76" s="37"/>
      <c r="G76" s="27"/>
      <c r="H76" s="38"/>
      <c r="I76" s="37"/>
      <c r="J76" s="37"/>
      <c r="K76" s="39"/>
      <c r="L76" s="27"/>
      <c r="M76" s="38"/>
      <c r="N76" s="37"/>
      <c r="O76" s="37"/>
      <c r="P76" s="39"/>
      <c r="Q76" s="27"/>
      <c r="R76" s="38"/>
      <c r="S76" s="37"/>
      <c r="T76" s="37"/>
      <c r="U76" s="39"/>
      <c r="V76" s="27"/>
      <c r="W76" s="38"/>
      <c r="X76" s="37"/>
      <c r="Y76" s="37"/>
      <c r="Z76" s="39"/>
      <c r="AA76" s="27"/>
      <c r="AB76" s="38"/>
      <c r="AC76" s="37"/>
      <c r="AD76" s="37"/>
      <c r="AE76" s="40"/>
      <c r="AF76" s="32"/>
      <c r="AG76" s="33"/>
      <c r="AH76" s="7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row>
    <row r="77" spans="1:86" s="35" customFormat="1" x14ac:dyDescent="0.25">
      <c r="A77" s="92" t="s">
        <v>59</v>
      </c>
      <c r="B77" s="27" t="s">
        <v>22</v>
      </c>
      <c r="C77" s="93" t="s">
        <v>22</v>
      </c>
      <c r="D77" s="28" t="s">
        <v>22</v>
      </c>
      <c r="E77" s="28" t="s">
        <v>22</v>
      </c>
      <c r="F77" s="28" t="s">
        <v>22</v>
      </c>
      <c r="G77" s="27"/>
      <c r="H77" s="38"/>
      <c r="I77" s="37"/>
      <c r="J77" s="37"/>
      <c r="K77" s="39" t="s">
        <v>22</v>
      </c>
      <c r="L77" s="27"/>
      <c r="M77" s="38"/>
      <c r="N77" s="37"/>
      <c r="O77" s="37"/>
      <c r="P77" s="39" t="s">
        <v>22</v>
      </c>
      <c r="Q77" s="27"/>
      <c r="R77" s="38"/>
      <c r="S77" s="37"/>
      <c r="T77" s="37"/>
      <c r="U77" s="39" t="s">
        <v>22</v>
      </c>
      <c r="V77" s="27"/>
      <c r="W77" s="38"/>
      <c r="X77" s="37"/>
      <c r="Y77" s="37"/>
      <c r="Z77" s="39" t="s">
        <v>22</v>
      </c>
      <c r="AA77" s="27"/>
      <c r="AB77" s="38"/>
      <c r="AC77" s="37"/>
      <c r="AD77" s="37"/>
      <c r="AE77" s="40" t="s">
        <v>22</v>
      </c>
      <c r="AF77" s="32"/>
      <c r="AG77" s="33"/>
      <c r="AH77" s="79" t="str">
        <f t="shared" si="0"/>
        <v>Adj. EBITDA-Margin</v>
      </c>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row>
    <row r="78" spans="1:86" s="35" customFormat="1" x14ac:dyDescent="0.25">
      <c r="A78" s="26" t="s">
        <v>25</v>
      </c>
      <c r="B78" s="43">
        <v>0.39863217087475999</v>
      </c>
      <c r="C78" s="94">
        <v>20</v>
      </c>
      <c r="D78" s="95">
        <v>0.4285835662447281</v>
      </c>
      <c r="E78" s="95">
        <v>0.38999999999999996</v>
      </c>
      <c r="F78" s="95">
        <v>0.40127757304100892</v>
      </c>
      <c r="G78" s="96">
        <v>0.394792714686379</v>
      </c>
      <c r="H78" s="29">
        <v>20</v>
      </c>
      <c r="I78" s="97">
        <v>0.42510301522976007</v>
      </c>
      <c r="J78" s="97">
        <v>0.38323419560105138</v>
      </c>
      <c r="K78" s="98">
        <v>0.39665981079827251</v>
      </c>
      <c r="L78" s="96">
        <v>0.40130234381145258</v>
      </c>
      <c r="M78" s="29">
        <v>19</v>
      </c>
      <c r="N78" s="97">
        <v>0.43066915546178591</v>
      </c>
      <c r="O78" s="97">
        <v>0.39175311419759706</v>
      </c>
      <c r="P78" s="98">
        <v>0.40368952977908468</v>
      </c>
      <c r="Q78" s="96">
        <v>0.40985057237996286</v>
      </c>
      <c r="R78" s="29">
        <v>19</v>
      </c>
      <c r="S78" s="97">
        <v>0.43679654927764033</v>
      </c>
      <c r="T78" s="97">
        <v>0.39259694988754551</v>
      </c>
      <c r="U78" s="98">
        <v>0.40870492637318079</v>
      </c>
      <c r="V78" s="96">
        <v>0.41817446123701052</v>
      </c>
      <c r="W78" s="29">
        <v>18</v>
      </c>
      <c r="X78" s="97">
        <v>0.44172615449451591</v>
      </c>
      <c r="Y78" s="97">
        <v>0.4</v>
      </c>
      <c r="Z78" s="98">
        <v>0.4159372604066327</v>
      </c>
      <c r="AA78" s="96">
        <v>0.42613136635512794</v>
      </c>
      <c r="AB78" s="29">
        <v>14</v>
      </c>
      <c r="AC78" s="97">
        <v>0.44854699184255914</v>
      </c>
      <c r="AD78" s="97">
        <v>0.40500000000000003</v>
      </c>
      <c r="AE78" s="99">
        <v>0.42397561190482458</v>
      </c>
      <c r="AF78" s="32">
        <v>1.9280212387535522E-2</v>
      </c>
      <c r="AG78" s="33" t="e">
        <f>(AA78/#REF!)^(1/4)-1</f>
        <v>#REF!</v>
      </c>
      <c r="AH78" s="34" t="str">
        <f t="shared" si="0"/>
        <v>DE</v>
      </c>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row>
    <row r="79" spans="1:86" s="35" customFormat="1" x14ac:dyDescent="0.25">
      <c r="A79" s="26" t="s">
        <v>52</v>
      </c>
      <c r="B79" s="43">
        <v>0.28425961172440051</v>
      </c>
      <c r="C79" s="94">
        <v>21</v>
      </c>
      <c r="D79" s="95">
        <v>0.30946167750256182</v>
      </c>
      <c r="E79" s="95">
        <v>0.25505435587909031</v>
      </c>
      <c r="F79" s="95">
        <v>0.2845963480964192</v>
      </c>
      <c r="G79" s="96">
        <v>0.2697481015565496</v>
      </c>
      <c r="H79" s="29">
        <v>21</v>
      </c>
      <c r="I79" s="97">
        <v>0.2842713890673445</v>
      </c>
      <c r="J79" s="97">
        <v>0.24737083981883892</v>
      </c>
      <c r="K79" s="98">
        <v>0.26891039839165293</v>
      </c>
      <c r="L79" s="96">
        <v>0.27563010505227015</v>
      </c>
      <c r="M79" s="29">
        <v>20</v>
      </c>
      <c r="N79" s="97">
        <v>0.28209954331416293</v>
      </c>
      <c r="O79" s="97">
        <v>0.25702105234345074</v>
      </c>
      <c r="P79" s="98">
        <v>0.27415223849597498</v>
      </c>
      <c r="Q79" s="96">
        <v>0.28099245209349322</v>
      </c>
      <c r="R79" s="29">
        <v>20</v>
      </c>
      <c r="S79" s="97">
        <v>0.30380600490205845</v>
      </c>
      <c r="T79" s="97">
        <v>0.26253019435738895</v>
      </c>
      <c r="U79" s="98">
        <v>0.2807226898516158</v>
      </c>
      <c r="V79" s="96">
        <v>0.28359744833485562</v>
      </c>
      <c r="W79" s="29">
        <v>19</v>
      </c>
      <c r="X79" s="97">
        <v>0.30998338291398886</v>
      </c>
      <c r="Y79" s="97">
        <v>0.26360274280152457</v>
      </c>
      <c r="Z79" s="98">
        <v>0.2844006286093021</v>
      </c>
      <c r="AA79" s="96">
        <v>0.28335208570608961</v>
      </c>
      <c r="AB79" s="29">
        <v>15</v>
      </c>
      <c r="AC79" s="97">
        <v>0.31187385854000477</v>
      </c>
      <c r="AD79" s="97">
        <v>0.26229318151130254</v>
      </c>
      <c r="AE79" s="99">
        <v>0.2851926882662626</v>
      </c>
      <c r="AF79" s="32">
        <v>1.2376380576252455E-2</v>
      </c>
      <c r="AG79" s="33" t="e">
        <f>(AA79/#REF!)^(1/4)-1</f>
        <v>#REF!</v>
      </c>
      <c r="AH79" s="34" t="str">
        <f t="shared" si="0"/>
        <v>USA</v>
      </c>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row>
    <row r="80" spans="1:86" s="35" customFormat="1" x14ac:dyDescent="0.25">
      <c r="A80" s="26" t="s">
        <v>37</v>
      </c>
      <c r="B80" s="43">
        <v>0.33148989232233633</v>
      </c>
      <c r="C80" s="94">
        <v>19</v>
      </c>
      <c r="D80" s="95">
        <v>0.34083750380103278</v>
      </c>
      <c r="E80" s="95">
        <v>0.3</v>
      </c>
      <c r="F80" s="95">
        <v>0.33048115993016913</v>
      </c>
      <c r="G80" s="96">
        <v>0.32680419150092971</v>
      </c>
      <c r="H80" s="29">
        <v>19</v>
      </c>
      <c r="I80" s="97">
        <v>0.33237870917847862</v>
      </c>
      <c r="J80" s="97">
        <v>0.31093305763763246</v>
      </c>
      <c r="K80" s="98">
        <v>0.32561031934940188</v>
      </c>
      <c r="L80" s="96">
        <v>0.3309828210250223</v>
      </c>
      <c r="M80" s="29">
        <v>18</v>
      </c>
      <c r="N80" s="97">
        <v>0.3409359391678522</v>
      </c>
      <c r="O80" s="97">
        <v>0.32027691895241533</v>
      </c>
      <c r="P80" s="98">
        <v>0.32951976324579951</v>
      </c>
      <c r="Q80" s="96">
        <v>0.33203024771562695</v>
      </c>
      <c r="R80" s="29">
        <v>18</v>
      </c>
      <c r="S80" s="97">
        <v>0.34227148654776612</v>
      </c>
      <c r="T80" s="97">
        <v>0.32049035474401766</v>
      </c>
      <c r="U80" s="98">
        <v>0.33080444178669421</v>
      </c>
      <c r="V80" s="96">
        <v>0.33265376182996159</v>
      </c>
      <c r="W80" s="29">
        <v>17</v>
      </c>
      <c r="X80" s="97">
        <v>0.34530408150299557</v>
      </c>
      <c r="Y80" s="97">
        <v>0.32119117332838248</v>
      </c>
      <c r="Z80" s="98">
        <v>0.33330427407633867</v>
      </c>
      <c r="AA80" s="96">
        <v>0.33427598698716349</v>
      </c>
      <c r="AB80" s="29">
        <v>13</v>
      </c>
      <c r="AC80" s="97">
        <v>0.34818780352762274</v>
      </c>
      <c r="AD80" s="97">
        <v>0.31920671001042883</v>
      </c>
      <c r="AE80" s="99">
        <v>0.33282924406030268</v>
      </c>
      <c r="AF80" s="32">
        <v>5.6674423596940748E-3</v>
      </c>
      <c r="AG80" s="33" t="e">
        <f>(AA80/#REF!)^(1/4)-1</f>
        <v>#REF!</v>
      </c>
      <c r="AH80" s="34" t="str">
        <f t="shared" si="0"/>
        <v>EU</v>
      </c>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row>
    <row r="81" spans="1:86" s="35" customFormat="1" hidden="1" x14ac:dyDescent="0.25">
      <c r="A81" s="100" t="s">
        <v>46</v>
      </c>
      <c r="B81" s="43">
        <v>0.34504792332268369</v>
      </c>
      <c r="C81" s="94">
        <v>15</v>
      </c>
      <c r="D81" s="95">
        <v>0.38</v>
      </c>
      <c r="E81" s="95">
        <v>0.28999999999999998</v>
      </c>
      <c r="F81" s="95">
        <v>0.33944842547596499</v>
      </c>
      <c r="G81" s="96">
        <v>0.32525091937090966</v>
      </c>
      <c r="H81" s="38">
        <v>16</v>
      </c>
      <c r="I81" s="101">
        <v>0.35469414880186645</v>
      </c>
      <c r="J81" s="101">
        <v>0.27692584357494993</v>
      </c>
      <c r="K81" s="102">
        <v>0.31363341476418244</v>
      </c>
      <c r="L81" s="96">
        <v>0.32486692015209129</v>
      </c>
      <c r="M81" s="38">
        <v>16</v>
      </c>
      <c r="N81" s="101">
        <v>0.35469414880186645</v>
      </c>
      <c r="O81" s="101">
        <v>0.2824643604464489</v>
      </c>
      <c r="P81" s="103">
        <v>0.30676086846109929</v>
      </c>
      <c r="Q81" s="96">
        <v>0.32486692015209129</v>
      </c>
      <c r="R81" s="38">
        <v>16</v>
      </c>
      <c r="S81" s="101">
        <v>0.35469414880186645</v>
      </c>
      <c r="T81" s="101">
        <v>0.28411513793900761</v>
      </c>
      <c r="U81" s="102">
        <v>0.30873355246026507</v>
      </c>
      <c r="V81" s="96">
        <v>0.32500000000000001</v>
      </c>
      <c r="W81" s="38">
        <v>15</v>
      </c>
      <c r="X81" s="101">
        <v>0.35469414880186645</v>
      </c>
      <c r="Y81" s="101">
        <v>0.27797949593522597</v>
      </c>
      <c r="Z81" s="102">
        <v>0.30918653162511384</v>
      </c>
      <c r="AA81" s="96">
        <v>0.32585055350553505</v>
      </c>
      <c r="AB81" s="38">
        <v>12</v>
      </c>
      <c r="AC81" s="101">
        <v>0.34284850966863328</v>
      </c>
      <c r="AD81" s="101">
        <v>0.27945681053318411</v>
      </c>
      <c r="AE81" s="104">
        <v>0.3072220397570059</v>
      </c>
      <c r="AF81" s="32">
        <v>4.6058288084727117E-4</v>
      </c>
      <c r="AG81" s="33" t="e">
        <f>(AA81/#REF!)^(1/4)-1</f>
        <v>#REF!</v>
      </c>
      <c r="AH81" s="63" t="str">
        <f t="shared" si="0"/>
        <v>Netherland</v>
      </c>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row>
    <row r="82" spans="1:86" s="35" customFormat="1" hidden="1" x14ac:dyDescent="0.25">
      <c r="A82" s="36" t="s">
        <v>38</v>
      </c>
      <c r="B82" s="43">
        <v>0.30108670538189697</v>
      </c>
      <c r="C82" s="94">
        <v>18</v>
      </c>
      <c r="D82" s="95">
        <v>0.33</v>
      </c>
      <c r="E82" s="95">
        <v>0.27</v>
      </c>
      <c r="F82" s="95">
        <v>0.30285306476745538</v>
      </c>
      <c r="G82" s="96">
        <v>0.27416769743972036</v>
      </c>
      <c r="H82" s="38">
        <v>19</v>
      </c>
      <c r="I82" s="101">
        <v>0.3</v>
      </c>
      <c r="J82" s="101">
        <v>0.25771651355812608</v>
      </c>
      <c r="K82" s="102">
        <v>0.27661585546924411</v>
      </c>
      <c r="L82" s="96">
        <v>0.27999999999999997</v>
      </c>
      <c r="M82" s="38">
        <v>19</v>
      </c>
      <c r="N82" s="101">
        <v>0.3</v>
      </c>
      <c r="O82" s="101">
        <v>0.25035137706984795</v>
      </c>
      <c r="P82" s="103">
        <v>0.27844254991728362</v>
      </c>
      <c r="Q82" s="96">
        <v>0.28000000000000003</v>
      </c>
      <c r="R82" s="38">
        <v>19</v>
      </c>
      <c r="S82" s="101">
        <v>0.31615230815074929</v>
      </c>
      <c r="T82" s="101">
        <v>0.24782009623583531</v>
      </c>
      <c r="U82" s="102">
        <v>0.28141482463821832</v>
      </c>
      <c r="V82" s="96">
        <v>0.28000000000000003</v>
      </c>
      <c r="W82" s="38">
        <v>18</v>
      </c>
      <c r="X82" s="101">
        <v>0.32999999999999996</v>
      </c>
      <c r="Y82" s="101">
        <v>0.24775903579945813</v>
      </c>
      <c r="Z82" s="102">
        <v>0.28328620972894952</v>
      </c>
      <c r="AA82" s="96">
        <v>0.28000000000000003</v>
      </c>
      <c r="AB82" s="38">
        <v>15</v>
      </c>
      <c r="AC82" s="101">
        <v>0.33999999999999997</v>
      </c>
      <c r="AD82" s="101">
        <v>0.24770516356868044</v>
      </c>
      <c r="AE82" s="104">
        <v>0.28295092574373232</v>
      </c>
      <c r="AF82" s="32">
        <v>5.2762831992878567E-3</v>
      </c>
      <c r="AG82" s="33" t="e">
        <f>(AA82/#REF!)^(1/4)-1</f>
        <v>#REF!</v>
      </c>
      <c r="AH82" s="41" t="str">
        <f t="shared" si="0"/>
        <v>Poland</v>
      </c>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row>
    <row r="83" spans="1:86" s="35" customFormat="1" hidden="1" x14ac:dyDescent="0.25">
      <c r="A83" s="100" t="s">
        <v>39</v>
      </c>
      <c r="B83" s="43">
        <v>0.41</v>
      </c>
      <c r="C83" s="94">
        <v>17</v>
      </c>
      <c r="D83" s="95">
        <v>0.44</v>
      </c>
      <c r="E83" s="95">
        <v>0.4</v>
      </c>
      <c r="F83" s="95">
        <v>0.41114310844299601</v>
      </c>
      <c r="G83" s="96">
        <v>0.40872771960412041</v>
      </c>
      <c r="H83" s="38">
        <v>19</v>
      </c>
      <c r="I83" s="101">
        <v>0.44</v>
      </c>
      <c r="J83" s="101">
        <v>0.39382775087806388</v>
      </c>
      <c r="K83" s="102">
        <v>0.40955717154458604</v>
      </c>
      <c r="L83" s="96">
        <v>0.40892651419519732</v>
      </c>
      <c r="M83" s="38">
        <v>19</v>
      </c>
      <c r="N83" s="101">
        <v>0.44</v>
      </c>
      <c r="O83" s="101">
        <v>0.39382775087806388</v>
      </c>
      <c r="P83" s="103">
        <v>0.40947941001021565</v>
      </c>
      <c r="Q83" s="96">
        <v>0.41</v>
      </c>
      <c r="R83" s="38">
        <v>19</v>
      </c>
      <c r="S83" s="101">
        <v>0.44</v>
      </c>
      <c r="T83" s="101">
        <v>0.39382775087806388</v>
      </c>
      <c r="U83" s="102">
        <v>0.41088550594691392</v>
      </c>
      <c r="V83" s="96">
        <v>0.41165152978292352</v>
      </c>
      <c r="W83" s="38">
        <v>18</v>
      </c>
      <c r="X83" s="101">
        <v>0.44</v>
      </c>
      <c r="Y83" s="101">
        <v>0.39382775087806393</v>
      </c>
      <c r="Z83" s="102">
        <v>0.41268255990533453</v>
      </c>
      <c r="AA83" s="96">
        <v>0.41031760835403031</v>
      </c>
      <c r="AB83" s="38">
        <v>15</v>
      </c>
      <c r="AC83" s="101">
        <v>0.44</v>
      </c>
      <c r="AD83" s="101">
        <v>0.39382775087806388</v>
      </c>
      <c r="AE83" s="104">
        <v>0.41228593753768206</v>
      </c>
      <c r="AF83" s="32">
        <v>9.7104671547021404E-4</v>
      </c>
      <c r="AG83" s="33" t="e">
        <f>(AA83/#REF!)^(1/4)-1</f>
        <v>#REF!</v>
      </c>
      <c r="AH83" s="63" t="str">
        <f t="shared" ref="AH83:AH114" si="3">A83</f>
        <v>Czechs</v>
      </c>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row>
    <row r="84" spans="1:86" s="35" customFormat="1" hidden="1" x14ac:dyDescent="0.25">
      <c r="A84" s="36" t="s">
        <v>40</v>
      </c>
      <c r="B84" s="43">
        <v>0.31046511627906975</v>
      </c>
      <c r="C84" s="94">
        <v>18</v>
      </c>
      <c r="D84" s="95">
        <v>0.37511342603911429</v>
      </c>
      <c r="E84" s="95">
        <v>0.22</v>
      </c>
      <c r="F84" s="95">
        <v>0.30969180994144668</v>
      </c>
      <c r="G84" s="96">
        <v>0.2950314172917301</v>
      </c>
      <c r="H84" s="38">
        <v>19</v>
      </c>
      <c r="I84" s="101">
        <v>0.33343586562008531</v>
      </c>
      <c r="J84" s="101">
        <v>0.22</v>
      </c>
      <c r="K84" s="102">
        <v>0.29723633725697413</v>
      </c>
      <c r="L84" s="96">
        <v>0.3</v>
      </c>
      <c r="M84" s="38">
        <v>19</v>
      </c>
      <c r="N84" s="101">
        <v>0.37397072805093151</v>
      </c>
      <c r="O84" s="101">
        <v>0.23</v>
      </c>
      <c r="P84" s="103">
        <v>0.30577416339199304</v>
      </c>
      <c r="Q84" s="96">
        <v>0.30505776225167752</v>
      </c>
      <c r="R84" s="38">
        <v>19</v>
      </c>
      <c r="S84" s="101">
        <v>0.39188195101703716</v>
      </c>
      <c r="T84" s="101">
        <v>0.24</v>
      </c>
      <c r="U84" s="102">
        <v>0.30832373672804958</v>
      </c>
      <c r="V84" s="96">
        <v>0.30447103907912021</v>
      </c>
      <c r="W84" s="38">
        <v>18</v>
      </c>
      <c r="X84" s="101">
        <v>0.40677397038537039</v>
      </c>
      <c r="Y84" s="101">
        <v>0.24</v>
      </c>
      <c r="Z84" s="102">
        <v>0.3094820486973574</v>
      </c>
      <c r="AA84" s="96">
        <v>0.30505776225167752</v>
      </c>
      <c r="AB84" s="38">
        <v>15</v>
      </c>
      <c r="AC84" s="101">
        <v>0.40967078076672148</v>
      </c>
      <c r="AD84" s="101">
        <v>0.24</v>
      </c>
      <c r="AE84" s="104">
        <v>0.30990624841756481</v>
      </c>
      <c r="AF84" s="32">
        <v>8.3898222244036535E-3</v>
      </c>
      <c r="AG84" s="33" t="e">
        <f>(AA84/#REF!)^(1/4)-1</f>
        <v>#REF!</v>
      </c>
      <c r="AH84" s="41" t="str">
        <f t="shared" si="3"/>
        <v>Austria</v>
      </c>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row>
    <row r="85" spans="1:86" s="35" customFormat="1" hidden="1" x14ac:dyDescent="0.25">
      <c r="A85" s="105" t="s">
        <v>41</v>
      </c>
      <c r="B85" s="43">
        <v>0.39999999999999997</v>
      </c>
      <c r="C85" s="94">
        <v>16</v>
      </c>
      <c r="D85" s="95">
        <v>0.42</v>
      </c>
      <c r="E85" s="95">
        <v>0.38369087268467744</v>
      </c>
      <c r="F85" s="95">
        <v>0.40660596418686829</v>
      </c>
      <c r="G85" s="96">
        <v>0.40453444669099953</v>
      </c>
      <c r="H85" s="38">
        <v>17</v>
      </c>
      <c r="I85" s="101">
        <v>0.42141225735268778</v>
      </c>
      <c r="J85" s="101">
        <v>0.38991315805734722</v>
      </c>
      <c r="K85" s="102">
        <v>0.41010593397297623</v>
      </c>
      <c r="L85" s="96">
        <v>0.40500000000000003</v>
      </c>
      <c r="M85" s="38">
        <v>17</v>
      </c>
      <c r="N85" s="101">
        <v>0.42755503375618836</v>
      </c>
      <c r="O85" s="101">
        <v>0.39341586495382042</v>
      </c>
      <c r="P85" s="103">
        <v>0.41254298267323708</v>
      </c>
      <c r="Q85" s="96">
        <v>0.40750000000000003</v>
      </c>
      <c r="R85" s="38">
        <v>17</v>
      </c>
      <c r="S85" s="101">
        <v>0.42956690317730489</v>
      </c>
      <c r="T85" s="101">
        <v>0.39091848983915534</v>
      </c>
      <c r="U85" s="102">
        <v>0.412786090488311</v>
      </c>
      <c r="V85" s="96">
        <v>0.40989824478128178</v>
      </c>
      <c r="W85" s="38">
        <v>16</v>
      </c>
      <c r="X85" s="101">
        <v>0.43410968045723908</v>
      </c>
      <c r="Y85" s="101">
        <v>0.39624741628501714</v>
      </c>
      <c r="Z85" s="102">
        <v>0.41618117348595973</v>
      </c>
      <c r="AA85" s="96">
        <v>0.40527495806455488</v>
      </c>
      <c r="AB85" s="38">
        <v>13</v>
      </c>
      <c r="AC85" s="101">
        <v>0.43300539526061083</v>
      </c>
      <c r="AD85" s="101">
        <v>0.39062385400882643</v>
      </c>
      <c r="AE85" s="104">
        <v>0.41506098011579501</v>
      </c>
      <c r="AF85" s="32">
        <v>4.5731803517745639E-4</v>
      </c>
      <c r="AG85" s="33" t="e">
        <f>(AA85/#REF!)^(1/4)-1</f>
        <v>#REF!</v>
      </c>
      <c r="AH85" s="106" t="str">
        <f t="shared" si="3"/>
        <v>Greece</v>
      </c>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row>
    <row r="86" spans="1:86" s="35" customFormat="1" hidden="1" x14ac:dyDescent="0.25">
      <c r="A86" s="107" t="s">
        <v>42</v>
      </c>
      <c r="B86" s="43">
        <v>0.31067693764255283</v>
      </c>
      <c r="C86" s="94">
        <v>17</v>
      </c>
      <c r="D86" s="95">
        <v>0.34200000000000003</v>
      </c>
      <c r="E86" s="95">
        <v>0.29000000000000004</v>
      </c>
      <c r="F86" s="95">
        <v>0.3142030914172424</v>
      </c>
      <c r="G86" s="96">
        <v>0.30300000000000005</v>
      </c>
      <c r="H86" s="38">
        <v>19</v>
      </c>
      <c r="I86" s="101">
        <v>0.3135297357777288</v>
      </c>
      <c r="J86" s="101">
        <v>0.28833330441182758</v>
      </c>
      <c r="K86" s="102">
        <v>0.30169761579246013</v>
      </c>
      <c r="L86" s="96">
        <v>0.30277346084877466</v>
      </c>
      <c r="M86" s="38">
        <v>19</v>
      </c>
      <c r="N86" s="101">
        <v>0.32166276685767231</v>
      </c>
      <c r="O86" s="101">
        <v>0.28500000000000003</v>
      </c>
      <c r="P86" s="103">
        <v>0.30438266454859819</v>
      </c>
      <c r="Q86" s="96">
        <v>0.30573448439281536</v>
      </c>
      <c r="R86" s="38">
        <v>19</v>
      </c>
      <c r="S86" s="101">
        <v>0.32272242091710623</v>
      </c>
      <c r="T86" s="101">
        <v>0.28000000000000003</v>
      </c>
      <c r="U86" s="102">
        <v>0.30606998137777752</v>
      </c>
      <c r="V86" s="96">
        <v>0.3078627853631154</v>
      </c>
      <c r="W86" s="38">
        <v>18</v>
      </c>
      <c r="X86" s="101">
        <v>0.33500000000000002</v>
      </c>
      <c r="Y86" s="101">
        <v>0.29664363409365807</v>
      </c>
      <c r="Z86" s="102">
        <v>0.3099593625518211</v>
      </c>
      <c r="AA86" s="96">
        <v>0.30647302515168157</v>
      </c>
      <c r="AB86" s="38">
        <v>15</v>
      </c>
      <c r="AC86" s="101">
        <v>0.34</v>
      </c>
      <c r="AD86" s="101">
        <v>0.29685581829747953</v>
      </c>
      <c r="AE86" s="104">
        <v>0.31140856546716184</v>
      </c>
      <c r="AF86" s="32">
        <v>2.8532971007197983E-3</v>
      </c>
      <c r="AG86" s="33" t="e">
        <f>(AA86/#REF!)^(1/4)-1</f>
        <v>#REF!</v>
      </c>
      <c r="AH86" s="108" t="str">
        <f t="shared" si="3"/>
        <v>Hungary</v>
      </c>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row>
    <row r="87" spans="1:86" s="65" customFormat="1" hidden="1" x14ac:dyDescent="0.25">
      <c r="A87" s="107" t="s">
        <v>43</v>
      </c>
      <c r="B87" s="43">
        <v>0.44396219539368958</v>
      </c>
      <c r="C87" s="94">
        <v>17</v>
      </c>
      <c r="D87" s="95">
        <v>0.46000000000000008</v>
      </c>
      <c r="E87" s="95">
        <v>0.41999999999999993</v>
      </c>
      <c r="F87" s="95">
        <v>0.44054993229454958</v>
      </c>
      <c r="G87" s="96">
        <v>0.42299449717722487</v>
      </c>
      <c r="H87" s="38">
        <v>18</v>
      </c>
      <c r="I87" s="101">
        <v>0.44492694576027636</v>
      </c>
      <c r="J87" s="101">
        <v>0.39999999999999997</v>
      </c>
      <c r="K87" s="102">
        <v>0.4248498867746332</v>
      </c>
      <c r="L87" s="96">
        <v>0.42019050658425161</v>
      </c>
      <c r="M87" s="38">
        <v>18</v>
      </c>
      <c r="N87" s="101">
        <v>0.4456618930185689</v>
      </c>
      <c r="O87" s="101">
        <v>0.4</v>
      </c>
      <c r="P87" s="103">
        <v>0.42410142049869126</v>
      </c>
      <c r="Q87" s="96">
        <v>0.42065110780566023</v>
      </c>
      <c r="R87" s="38">
        <v>18</v>
      </c>
      <c r="S87" s="101">
        <v>0.44716189301856879</v>
      </c>
      <c r="T87" s="101">
        <v>0.40000000000000008</v>
      </c>
      <c r="U87" s="102">
        <v>0.42391386135652054</v>
      </c>
      <c r="V87" s="96">
        <v>0.42140487082017913</v>
      </c>
      <c r="W87" s="38">
        <v>18</v>
      </c>
      <c r="X87" s="101">
        <v>0.44866189301856879</v>
      </c>
      <c r="Y87" s="101">
        <v>0.4</v>
      </c>
      <c r="Z87" s="102">
        <v>0.424134455126571</v>
      </c>
      <c r="AA87" s="96">
        <v>0.42575715132252329</v>
      </c>
      <c r="AB87" s="38">
        <v>15</v>
      </c>
      <c r="AC87" s="101">
        <v>0.45016189301856868</v>
      </c>
      <c r="AD87" s="101">
        <v>0.4</v>
      </c>
      <c r="AE87" s="104">
        <v>0.42566580941550464</v>
      </c>
      <c r="AF87" s="32">
        <v>1.6288116943055098E-3</v>
      </c>
      <c r="AG87" s="33" t="e">
        <f>(AA87/#REF!)^(1/4)-1</f>
        <v>#REF!</v>
      </c>
      <c r="AH87" s="108" t="str">
        <f t="shared" si="3"/>
        <v>Slovakia</v>
      </c>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row>
    <row r="88" spans="1:86" s="35" customFormat="1" hidden="1" x14ac:dyDescent="0.25">
      <c r="A88" s="109" t="s">
        <v>44</v>
      </c>
      <c r="B88" s="43">
        <v>0.41529220779220777</v>
      </c>
      <c r="C88" s="94">
        <v>16</v>
      </c>
      <c r="D88" s="95">
        <v>0.42499999999999999</v>
      </c>
      <c r="E88" s="95">
        <v>0.40000000000000008</v>
      </c>
      <c r="F88" s="95">
        <v>0.4136032072117794</v>
      </c>
      <c r="G88" s="96">
        <v>0.40607221314879494</v>
      </c>
      <c r="H88" s="38">
        <v>18</v>
      </c>
      <c r="I88" s="101">
        <v>0.41518101994061551</v>
      </c>
      <c r="J88" s="101">
        <v>0.38</v>
      </c>
      <c r="K88" s="102">
        <v>0.40527476043065036</v>
      </c>
      <c r="L88" s="96">
        <v>0.40573652149175676</v>
      </c>
      <c r="M88" s="38">
        <v>18</v>
      </c>
      <c r="N88" s="101">
        <v>0.42003206912525226</v>
      </c>
      <c r="O88" s="101">
        <v>0.38</v>
      </c>
      <c r="P88" s="103">
        <v>0.40566927446154838</v>
      </c>
      <c r="Q88" s="96">
        <v>0.4063286437788568</v>
      </c>
      <c r="R88" s="38">
        <v>19</v>
      </c>
      <c r="S88" s="101">
        <v>0.42147605192915605</v>
      </c>
      <c r="T88" s="101">
        <v>0.38000000000000006</v>
      </c>
      <c r="U88" s="102">
        <v>0.40628148327315777</v>
      </c>
      <c r="V88" s="96">
        <v>0.40999999999999992</v>
      </c>
      <c r="W88" s="38">
        <v>17</v>
      </c>
      <c r="X88" s="101">
        <v>0.4229800252427548</v>
      </c>
      <c r="Y88" s="101">
        <v>0.38</v>
      </c>
      <c r="Z88" s="102">
        <v>0.40716056301262699</v>
      </c>
      <c r="AA88" s="96">
        <v>0.41</v>
      </c>
      <c r="AB88" s="38">
        <v>15</v>
      </c>
      <c r="AC88" s="101">
        <v>0.42499999999999993</v>
      </c>
      <c r="AD88" s="101">
        <v>0.38</v>
      </c>
      <c r="AE88" s="104">
        <v>0.40911219882060235</v>
      </c>
      <c r="AF88" s="32">
        <v>2.4094357898070129E-3</v>
      </c>
      <c r="AG88" s="33" t="e">
        <f>(AA88/#REF!)^(1/4)-1</f>
        <v>#REF!</v>
      </c>
      <c r="AH88" s="110" t="str">
        <f t="shared" si="3"/>
        <v>Croatia</v>
      </c>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row>
    <row r="89" spans="1:86" s="35" customFormat="1" hidden="1" x14ac:dyDescent="0.25">
      <c r="A89" s="105" t="s">
        <v>45</v>
      </c>
      <c r="B89" s="43">
        <v>0.15749103504009426</v>
      </c>
      <c r="C89" s="94">
        <v>16</v>
      </c>
      <c r="D89" s="95">
        <v>0.18725423728813559</v>
      </c>
      <c r="E89" s="95">
        <v>0.15</v>
      </c>
      <c r="F89" s="95">
        <v>0.16177521513592469</v>
      </c>
      <c r="G89" s="96">
        <v>0.1654122782047529</v>
      </c>
      <c r="H89" s="38">
        <v>17</v>
      </c>
      <c r="I89" s="101">
        <v>0.19658261682385331</v>
      </c>
      <c r="J89" s="101">
        <v>0.14892579624398142</v>
      </c>
      <c r="K89" s="102">
        <v>0.16670748294742646</v>
      </c>
      <c r="L89" s="96">
        <v>0.16769688652455284</v>
      </c>
      <c r="M89" s="38">
        <v>17</v>
      </c>
      <c r="N89" s="101">
        <v>0.21051238742550454</v>
      </c>
      <c r="O89" s="101">
        <v>0.15948987343241572</v>
      </c>
      <c r="P89" s="103">
        <v>0.17101222647953837</v>
      </c>
      <c r="Q89" s="96">
        <v>0.17500000000000002</v>
      </c>
      <c r="R89" s="38">
        <v>17</v>
      </c>
      <c r="S89" s="101">
        <v>0.21944247689628338</v>
      </c>
      <c r="T89" s="101">
        <v>0.15000000000000002</v>
      </c>
      <c r="U89" s="102">
        <v>0.17763182925308785</v>
      </c>
      <c r="V89" s="96">
        <v>0.18339094650205762</v>
      </c>
      <c r="W89" s="38">
        <v>16</v>
      </c>
      <c r="X89" s="101">
        <v>0.25093382171072431</v>
      </c>
      <c r="Y89" s="101">
        <v>0.15</v>
      </c>
      <c r="Z89" s="102">
        <v>0.18658228596747153</v>
      </c>
      <c r="AA89" s="96">
        <v>0.17772365716332056</v>
      </c>
      <c r="AB89" s="38">
        <v>13</v>
      </c>
      <c r="AC89" s="101">
        <v>0.26972261225955191</v>
      </c>
      <c r="AD89" s="101">
        <v>0.15</v>
      </c>
      <c r="AE89" s="104">
        <v>0.18727202065215323</v>
      </c>
      <c r="AF89" s="32">
        <v>1.8109229710546293E-2</v>
      </c>
      <c r="AG89" s="33" t="e">
        <f>(AA89/#REF!)^(1/4)-1</f>
        <v>#REF!</v>
      </c>
      <c r="AH89" s="106" t="str">
        <f t="shared" si="3"/>
        <v>Romania</v>
      </c>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row>
    <row r="90" spans="1:86" s="35" customFormat="1" ht="16.5" customHeight="1" x14ac:dyDescent="0.25">
      <c r="A90" s="26" t="s">
        <v>47</v>
      </c>
      <c r="B90" s="43">
        <v>6.8191267023329755E-2</v>
      </c>
      <c r="C90" s="94">
        <v>20</v>
      </c>
      <c r="D90" s="95">
        <v>9.0815418828762054E-2</v>
      </c>
      <c r="E90" s="95">
        <v>0.06</v>
      </c>
      <c r="F90" s="95">
        <v>6.8956803954689228E-2</v>
      </c>
      <c r="G90" s="96">
        <v>6.009903440885634E-2</v>
      </c>
      <c r="H90" s="29">
        <v>20</v>
      </c>
      <c r="I90" s="97">
        <v>7.8305962664111745E-2</v>
      </c>
      <c r="J90" s="97">
        <v>5.3568640149675287E-2</v>
      </c>
      <c r="K90" s="98">
        <v>6.122383359383856E-2</v>
      </c>
      <c r="L90" s="96">
        <v>6.5000000000000002E-2</v>
      </c>
      <c r="M90" s="29">
        <v>20</v>
      </c>
      <c r="N90" s="97">
        <v>7.8305962664111745E-2</v>
      </c>
      <c r="O90" s="97">
        <v>5.8362274365254659E-2</v>
      </c>
      <c r="P90" s="98">
        <v>6.5205145322747668E-2</v>
      </c>
      <c r="Q90" s="96">
        <v>7.0000000000000007E-2</v>
      </c>
      <c r="R90" s="29">
        <v>20</v>
      </c>
      <c r="S90" s="97">
        <v>0.08</v>
      </c>
      <c r="T90" s="97">
        <v>5.8362274365254652E-2</v>
      </c>
      <c r="U90" s="98">
        <v>6.8460565831224979E-2</v>
      </c>
      <c r="V90" s="96">
        <v>7.2033817771499808E-2</v>
      </c>
      <c r="W90" s="29">
        <v>19</v>
      </c>
      <c r="X90" s="97">
        <v>0.09</v>
      </c>
      <c r="Y90" s="97">
        <v>5.8362274365254659E-2</v>
      </c>
      <c r="Z90" s="98">
        <v>7.3049337054646904E-2</v>
      </c>
      <c r="AA90" s="96">
        <v>7.3033817771499809E-2</v>
      </c>
      <c r="AB90" s="29">
        <v>15</v>
      </c>
      <c r="AC90" s="97">
        <v>9.5000000000000001E-2</v>
      </c>
      <c r="AD90" s="97">
        <v>5.8362274365254652E-2</v>
      </c>
      <c r="AE90" s="99">
        <v>7.549639058632783E-2</v>
      </c>
      <c r="AF90" s="32">
        <v>4.9939143590474355E-2</v>
      </c>
      <c r="AG90" s="33" t="e">
        <f>(AA90/#REF!)^(1/4)-1</f>
        <v>#REF!</v>
      </c>
      <c r="AH90" s="34" t="str">
        <f t="shared" si="3"/>
        <v>T-Systems</v>
      </c>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row>
    <row r="91" spans="1:86" s="35" customFormat="1" x14ac:dyDescent="0.25">
      <c r="A91" s="111" t="s">
        <v>60</v>
      </c>
      <c r="B91" s="112">
        <v>0.31649642652674875</v>
      </c>
      <c r="C91" s="113">
        <v>21</v>
      </c>
      <c r="D91" s="114">
        <v>0.3312173380377661</v>
      </c>
      <c r="E91" s="114">
        <v>0.30075952075310225</v>
      </c>
      <c r="F91" s="114">
        <v>0.31622160511504682</v>
      </c>
      <c r="G91" s="112">
        <v>0.30494217020219239</v>
      </c>
      <c r="H91" s="115">
        <v>21</v>
      </c>
      <c r="I91" s="116">
        <v>0.30884981482613311</v>
      </c>
      <c r="J91" s="116">
        <v>0.28944465061014751</v>
      </c>
      <c r="K91" s="117">
        <v>0.30419976173514135</v>
      </c>
      <c r="L91" s="112">
        <v>0.30943618351503255</v>
      </c>
      <c r="M91" s="115">
        <v>20</v>
      </c>
      <c r="N91" s="116">
        <v>0.31557981226315684</v>
      </c>
      <c r="O91" s="116">
        <v>0.29724464402955969</v>
      </c>
      <c r="P91" s="118">
        <v>0.30915185416519358</v>
      </c>
      <c r="Q91" s="112">
        <v>0.31429808343640719</v>
      </c>
      <c r="R91" s="115">
        <v>19</v>
      </c>
      <c r="S91" s="116">
        <v>0.32819792560879368</v>
      </c>
      <c r="T91" s="116">
        <v>0.30179520636411589</v>
      </c>
      <c r="U91" s="117">
        <v>0.31923988168027656</v>
      </c>
      <c r="V91" s="112">
        <v>0.31706714255637231</v>
      </c>
      <c r="W91" s="115">
        <v>18</v>
      </c>
      <c r="X91" s="116">
        <v>0.33509473550172869</v>
      </c>
      <c r="Y91" s="116">
        <v>0.30966078666989283</v>
      </c>
      <c r="Z91" s="117">
        <v>0.32453373692679804</v>
      </c>
      <c r="AA91" s="112">
        <v>0.32173569705422828</v>
      </c>
      <c r="AB91" s="115">
        <v>15</v>
      </c>
      <c r="AC91" s="116">
        <v>0.33985091209231888</v>
      </c>
      <c r="AD91" s="116">
        <v>0.31093928689573486</v>
      </c>
      <c r="AE91" s="119">
        <v>0.32259452900297203</v>
      </c>
      <c r="AF91" s="32">
        <v>1.3492269941603796E-2</v>
      </c>
      <c r="AG91" s="33" t="e">
        <f>(AA91/#REF!)^(1/4)-1</f>
        <v>#REF!</v>
      </c>
      <c r="AH91" s="120" t="str">
        <f t="shared" si="3"/>
        <v>Adj. Group EBITDA-Margin</v>
      </c>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row>
    <row r="92" spans="1:86" s="35" customFormat="1" x14ac:dyDescent="0.25">
      <c r="A92" s="121" t="s">
        <v>22</v>
      </c>
      <c r="B92" s="27" t="s">
        <v>22</v>
      </c>
      <c r="C92" s="37" t="s">
        <v>22</v>
      </c>
      <c r="D92" s="37" t="s">
        <v>22</v>
      </c>
      <c r="E92" s="37" t="s">
        <v>22</v>
      </c>
      <c r="F92" s="37" t="s">
        <v>22</v>
      </c>
      <c r="G92" s="27"/>
      <c r="H92" s="38"/>
      <c r="I92" s="37"/>
      <c r="J92" s="37"/>
      <c r="K92" s="39" t="s">
        <v>22</v>
      </c>
      <c r="L92" s="27"/>
      <c r="M92" s="38"/>
      <c r="N92" s="37"/>
      <c r="O92" s="37"/>
      <c r="P92" s="39" t="s">
        <v>22</v>
      </c>
      <c r="Q92" s="27"/>
      <c r="R92" s="38"/>
      <c r="S92" s="37"/>
      <c r="T92" s="37"/>
      <c r="U92" s="39" t="s">
        <v>22</v>
      </c>
      <c r="V92" s="27"/>
      <c r="W92" s="38"/>
      <c r="X92" s="37"/>
      <c r="Y92" s="37"/>
      <c r="Z92" s="39" t="s">
        <v>22</v>
      </c>
      <c r="AA92" s="27"/>
      <c r="AB92" s="38"/>
      <c r="AC92" s="37"/>
      <c r="AD92" s="37"/>
      <c r="AE92" s="40" t="s">
        <v>22</v>
      </c>
      <c r="AF92" s="32"/>
      <c r="AG92" s="33"/>
      <c r="AH92" s="67" t="str">
        <f t="shared" si="3"/>
        <v/>
      </c>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row>
    <row r="93" spans="1:86" s="35" customFormat="1" x14ac:dyDescent="0.25">
      <c r="A93" s="92" t="s">
        <v>61</v>
      </c>
      <c r="B93" s="27" t="s">
        <v>22</v>
      </c>
      <c r="C93" s="37" t="s">
        <v>22</v>
      </c>
      <c r="D93" s="37" t="s">
        <v>22</v>
      </c>
      <c r="E93" s="37" t="s">
        <v>22</v>
      </c>
      <c r="F93" s="37" t="s">
        <v>22</v>
      </c>
      <c r="G93" s="27"/>
      <c r="H93" s="38"/>
      <c r="I93" s="37"/>
      <c r="J93" s="37"/>
      <c r="K93" s="39" t="s">
        <v>22</v>
      </c>
      <c r="L93" s="27"/>
      <c r="M93" s="38"/>
      <c r="N93" s="37"/>
      <c r="O93" s="37"/>
      <c r="P93" s="39"/>
      <c r="Q93" s="27"/>
      <c r="R93" s="38"/>
      <c r="S93" s="37"/>
      <c r="T93" s="37"/>
      <c r="U93" s="39" t="s">
        <v>22</v>
      </c>
      <c r="V93" s="27"/>
      <c r="W93" s="38"/>
      <c r="X93" s="37"/>
      <c r="Y93" s="37"/>
      <c r="Z93" s="39" t="s">
        <v>22</v>
      </c>
      <c r="AA93" s="27"/>
      <c r="AB93" s="38"/>
      <c r="AC93" s="37"/>
      <c r="AD93" s="37"/>
      <c r="AE93" s="40" t="s">
        <v>22</v>
      </c>
      <c r="AF93" s="32"/>
      <c r="AG93" s="33"/>
      <c r="AH93" s="79" t="str">
        <f t="shared" si="3"/>
        <v>Cash Capex (w/o Spectrum)</v>
      </c>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row>
    <row r="94" spans="1:86" s="35" customFormat="1" x14ac:dyDescent="0.25">
      <c r="A94" s="87" t="s">
        <v>25</v>
      </c>
      <c r="B94" s="27">
        <v>1034.947994970415</v>
      </c>
      <c r="C94" s="37">
        <v>19</v>
      </c>
      <c r="D94" s="37">
        <v>1101.1704541560428</v>
      </c>
      <c r="E94" s="37">
        <v>940.71062844550625</v>
      </c>
      <c r="F94" s="37">
        <v>1035.3157996207094</v>
      </c>
      <c r="G94" s="27">
        <v>4265.5489454652561</v>
      </c>
      <c r="H94" s="38">
        <v>20</v>
      </c>
      <c r="I94" s="37">
        <v>4531.8022655463737</v>
      </c>
      <c r="J94" s="37">
        <v>4123.4997000000003</v>
      </c>
      <c r="K94" s="39">
        <v>4293.3510256269947</v>
      </c>
      <c r="L94" s="27">
        <v>4273.4995666496034</v>
      </c>
      <c r="M94" s="38">
        <v>20</v>
      </c>
      <c r="N94" s="37">
        <v>5700</v>
      </c>
      <c r="O94" s="37">
        <v>4096.2358337092537</v>
      </c>
      <c r="P94" s="39">
        <v>4439.7845509744557</v>
      </c>
      <c r="Q94" s="27">
        <v>4299.7832764828345</v>
      </c>
      <c r="R94" s="38">
        <v>20</v>
      </c>
      <c r="S94" s="37">
        <v>5018.2765935591724</v>
      </c>
      <c r="T94" s="37">
        <v>4138.6180899423371</v>
      </c>
      <c r="U94" s="39">
        <v>4386.5916748389036</v>
      </c>
      <c r="V94" s="27">
        <v>4300.4404361393972</v>
      </c>
      <c r="W94" s="38">
        <v>19</v>
      </c>
      <c r="X94" s="37">
        <v>4729.6000000000004</v>
      </c>
      <c r="Y94" s="37">
        <v>4189.491568094566</v>
      </c>
      <c r="Z94" s="39">
        <v>4359.5859540075644</v>
      </c>
      <c r="AA94" s="27">
        <v>4303.1477119709089</v>
      </c>
      <c r="AB94" s="38">
        <v>15</v>
      </c>
      <c r="AC94" s="37">
        <v>4583.6135115908437</v>
      </c>
      <c r="AD94" s="37">
        <v>4139.0299170203789</v>
      </c>
      <c r="AE94" s="40">
        <v>4332.1781987720215</v>
      </c>
      <c r="AF94" s="32">
        <v>2.1963832504083847E-3</v>
      </c>
      <c r="AG94" s="33" t="e">
        <f>(AA94/#REF!)^(1/4)-1</f>
        <v>#REF!</v>
      </c>
      <c r="AH94" s="77" t="str">
        <f t="shared" si="3"/>
        <v>DE</v>
      </c>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row>
    <row r="95" spans="1:86" s="35" customFormat="1" x14ac:dyDescent="0.25">
      <c r="A95" s="87" t="s">
        <v>52</v>
      </c>
      <c r="B95" s="27">
        <v>1126.6609119323498</v>
      </c>
      <c r="C95" s="37">
        <v>19</v>
      </c>
      <c r="D95" s="37">
        <v>1270.878120281832</v>
      </c>
      <c r="E95" s="37">
        <v>933.48162919521826</v>
      </c>
      <c r="F95" s="37">
        <v>1130.8419028366034</v>
      </c>
      <c r="G95" s="27">
        <v>4386.7004273884513</v>
      </c>
      <c r="H95" s="38">
        <v>20</v>
      </c>
      <c r="I95" s="37">
        <v>4663.2425904549227</v>
      </c>
      <c r="J95" s="37">
        <v>4143.6954550649998</v>
      </c>
      <c r="K95" s="39">
        <v>4387.887336077074</v>
      </c>
      <c r="L95" s="27">
        <v>4551.2214158000006</v>
      </c>
      <c r="M95" s="38">
        <v>20</v>
      </c>
      <c r="N95" s="37">
        <v>4854.166666666667</v>
      </c>
      <c r="O95" s="37">
        <v>4364.406779661017</v>
      </c>
      <c r="P95" s="39">
        <v>4573.9975975333109</v>
      </c>
      <c r="Q95" s="27">
        <v>4720.008371622579</v>
      </c>
      <c r="R95" s="38">
        <v>19</v>
      </c>
      <c r="S95" s="37">
        <v>5333.2232392037513</v>
      </c>
      <c r="T95" s="37">
        <v>4237.2881355932204</v>
      </c>
      <c r="U95" s="39">
        <v>4749.8043626122717</v>
      </c>
      <c r="V95" s="27">
        <v>4898.7943649671506</v>
      </c>
      <c r="W95" s="38">
        <v>18</v>
      </c>
      <c r="X95" s="37">
        <v>5575.6093263104249</v>
      </c>
      <c r="Y95" s="37">
        <v>4237.2881355932204</v>
      </c>
      <c r="Z95" s="39">
        <v>4892.8436836714918</v>
      </c>
      <c r="AA95" s="27">
        <v>4952.2145649393196</v>
      </c>
      <c r="AB95" s="38">
        <v>15</v>
      </c>
      <c r="AC95" s="37">
        <v>5895.8333333333339</v>
      </c>
      <c r="AD95" s="37">
        <v>4650.7235944358963</v>
      </c>
      <c r="AE95" s="40">
        <v>5090.6843586432115</v>
      </c>
      <c r="AF95" s="32">
        <v>3.07785417485682E-2</v>
      </c>
      <c r="AG95" s="33" t="e">
        <f>(AA95/#REF!)^(1/4)-1</f>
        <v>#REF!</v>
      </c>
      <c r="AH95" s="77" t="str">
        <f t="shared" si="3"/>
        <v>USA</v>
      </c>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row>
    <row r="96" spans="1:86" s="35" customFormat="1" x14ac:dyDescent="0.25">
      <c r="A96" s="36" t="s">
        <v>62</v>
      </c>
      <c r="B96" s="27">
        <v>1373.106446586864</v>
      </c>
      <c r="C96" s="37">
        <v>18</v>
      </c>
      <c r="D96" s="37">
        <v>1515.140895</v>
      </c>
      <c r="E96" s="37">
        <v>923.17306956024515</v>
      </c>
      <c r="F96" s="37">
        <v>1331.1988978541744</v>
      </c>
      <c r="G96" s="27">
        <v>5208</v>
      </c>
      <c r="H96" s="38">
        <v>19</v>
      </c>
      <c r="I96" s="37">
        <v>5455.9938308322589</v>
      </c>
      <c r="J96" s="37">
        <v>3706.5235424596463</v>
      </c>
      <c r="K96" s="39">
        <v>5142.7962352273498</v>
      </c>
      <c r="L96" s="27">
        <v>5347.1321406897978</v>
      </c>
      <c r="M96" s="38">
        <v>19</v>
      </c>
      <c r="N96" s="37">
        <v>5590.2386762299393</v>
      </c>
      <c r="O96" s="37">
        <v>3845.5883373131633</v>
      </c>
      <c r="P96" s="39">
        <v>5304.3812700581666</v>
      </c>
      <c r="Q96" s="27">
        <v>5535.0595389393502</v>
      </c>
      <c r="R96" s="38">
        <v>18</v>
      </c>
      <c r="S96" s="37">
        <v>6250.8042975087565</v>
      </c>
      <c r="T96" s="37">
        <v>3917.7382123096586</v>
      </c>
      <c r="U96" s="39">
        <v>5491.4864629798021</v>
      </c>
      <c r="V96" s="27">
        <v>5693.9645457982797</v>
      </c>
      <c r="W96" s="38">
        <v>17</v>
      </c>
      <c r="X96" s="37">
        <v>6534.8929109021337</v>
      </c>
      <c r="Y96" s="37">
        <v>3917.7382123096586</v>
      </c>
      <c r="Z96" s="39">
        <v>5644.2111704073695</v>
      </c>
      <c r="AA96" s="27">
        <v>5808.8517412113852</v>
      </c>
      <c r="AB96" s="38">
        <v>14</v>
      </c>
      <c r="AC96" s="37">
        <v>6820.3775962189611</v>
      </c>
      <c r="AD96" s="37">
        <v>3917.7382123096577</v>
      </c>
      <c r="AE96" s="40">
        <v>5844.3368360829063</v>
      </c>
      <c r="AF96" s="32">
        <v>2.7672722358893731E-2</v>
      </c>
      <c r="AG96" s="33" t="e">
        <f>(AA96/#REF!)^(1/4)-1</f>
        <v>#REF!</v>
      </c>
      <c r="AH96" s="41" t="str">
        <f t="shared" si="3"/>
        <v xml:space="preserve">     USA $</v>
      </c>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row>
    <row r="97" spans="1:86" s="35" customFormat="1" x14ac:dyDescent="0.25">
      <c r="A97" s="87" t="s">
        <v>37</v>
      </c>
      <c r="B97" s="27">
        <v>431.50124586730067</v>
      </c>
      <c r="C97" s="37">
        <v>18</v>
      </c>
      <c r="D97" s="37">
        <v>476.0288937229613</v>
      </c>
      <c r="E97" s="37">
        <v>358.08793524114384</v>
      </c>
      <c r="F97" s="37">
        <v>422.74370505235652</v>
      </c>
      <c r="G97" s="27">
        <v>1791.8506915420455</v>
      </c>
      <c r="H97" s="38">
        <v>19</v>
      </c>
      <c r="I97" s="37">
        <v>2403.3477433841899</v>
      </c>
      <c r="J97" s="37">
        <v>1695.2315282964778</v>
      </c>
      <c r="K97" s="39">
        <v>1827.0657218947813</v>
      </c>
      <c r="L97" s="27">
        <v>1762.0273039699291</v>
      </c>
      <c r="M97" s="38">
        <v>19</v>
      </c>
      <c r="N97" s="37">
        <v>2163.4662192630831</v>
      </c>
      <c r="O97" s="37">
        <v>1652.4323284074703</v>
      </c>
      <c r="P97" s="39">
        <v>1773.5914407147563</v>
      </c>
      <c r="Q97" s="27">
        <v>1758.098536924</v>
      </c>
      <c r="R97" s="38">
        <v>19</v>
      </c>
      <c r="S97" s="37">
        <v>2210.1702464130576</v>
      </c>
      <c r="T97" s="37">
        <v>1583.5511675543435</v>
      </c>
      <c r="U97" s="39">
        <v>1759.2232553988438</v>
      </c>
      <c r="V97" s="27">
        <v>1760.8261223794634</v>
      </c>
      <c r="W97" s="38">
        <v>18</v>
      </c>
      <c r="X97" s="37">
        <v>2168.6272435453334</v>
      </c>
      <c r="Y97" s="37">
        <v>1564.045685770428</v>
      </c>
      <c r="Z97" s="39">
        <v>1763.7982209078609</v>
      </c>
      <c r="AA97" s="27">
        <v>1746.3269857348002</v>
      </c>
      <c r="AB97" s="38">
        <v>15</v>
      </c>
      <c r="AC97" s="37">
        <v>2282.8078438622633</v>
      </c>
      <c r="AD97" s="37">
        <v>1536.1265321856658</v>
      </c>
      <c r="AE97" s="40">
        <v>1755.2106586575821</v>
      </c>
      <c r="AF97" s="32">
        <v>-6.4129175808105288E-3</v>
      </c>
      <c r="AG97" s="33" t="e">
        <f>(AA97/#REF!)^(1/4)-1</f>
        <v>#REF!</v>
      </c>
      <c r="AH97" s="77" t="str">
        <f t="shared" si="3"/>
        <v>EU</v>
      </c>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row>
    <row r="98" spans="1:86" s="35" customFormat="1" x14ac:dyDescent="0.25">
      <c r="A98" s="87" t="s">
        <v>19</v>
      </c>
      <c r="B98" s="27">
        <v>84.47747248082598</v>
      </c>
      <c r="C98" s="37">
        <v>17</v>
      </c>
      <c r="D98" s="37">
        <v>150</v>
      </c>
      <c r="E98" s="37">
        <v>51.871558226565426</v>
      </c>
      <c r="F98" s="37">
        <v>84.634605952076711</v>
      </c>
      <c r="G98" s="27">
        <v>392.70538769309098</v>
      </c>
      <c r="H98" s="38">
        <v>18</v>
      </c>
      <c r="I98" s="37">
        <v>588</v>
      </c>
      <c r="J98" s="37">
        <v>260.2174675</v>
      </c>
      <c r="K98" s="39">
        <v>397.4867331161779</v>
      </c>
      <c r="L98" s="27">
        <v>414.13672953554499</v>
      </c>
      <c r="M98" s="38">
        <v>18</v>
      </c>
      <c r="N98" s="37">
        <v>565.71364544999994</v>
      </c>
      <c r="O98" s="37">
        <v>239.19935950000001</v>
      </c>
      <c r="P98" s="39">
        <v>395.54253757430411</v>
      </c>
      <c r="Q98" s="27">
        <v>407.13813650625593</v>
      </c>
      <c r="R98" s="38">
        <v>18</v>
      </c>
      <c r="S98" s="37">
        <v>554.57046817499986</v>
      </c>
      <c r="T98" s="37">
        <v>244.40408236500002</v>
      </c>
      <c r="U98" s="39">
        <v>394.99534759183234</v>
      </c>
      <c r="V98" s="27">
        <v>418.92349999999999</v>
      </c>
      <c r="W98" s="38">
        <v>17</v>
      </c>
      <c r="X98" s="37">
        <v>543.42729089999989</v>
      </c>
      <c r="Y98" s="37">
        <v>249.06322686191385</v>
      </c>
      <c r="Z98" s="39">
        <v>402.53686975514455</v>
      </c>
      <c r="AA98" s="27">
        <v>337.21592021410407</v>
      </c>
      <c r="AB98" s="38">
        <v>15</v>
      </c>
      <c r="AC98" s="37">
        <v>446.24138868303993</v>
      </c>
      <c r="AD98" s="37">
        <v>253.31842354649424</v>
      </c>
      <c r="AE98" s="40">
        <v>354.68161216784387</v>
      </c>
      <c r="AF98" s="32">
        <v>-3.7367982108380882E-2</v>
      </c>
      <c r="AG98" s="33" t="e">
        <f>(AA98/#REF!)^(1/4)-1</f>
        <v>#REF!</v>
      </c>
      <c r="AH98" s="77" t="str">
        <f t="shared" si="3"/>
        <v>Group Development</v>
      </c>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row>
    <row r="99" spans="1:86" s="65" customFormat="1" x14ac:dyDescent="0.25">
      <c r="A99" s="87" t="s">
        <v>47</v>
      </c>
      <c r="B99" s="27">
        <v>116.0026</v>
      </c>
      <c r="C99" s="37">
        <v>19</v>
      </c>
      <c r="D99" s="37">
        <v>167.11199999999999</v>
      </c>
      <c r="E99" s="37">
        <v>82.29</v>
      </c>
      <c r="F99" s="37">
        <v>122.66811878304046</v>
      </c>
      <c r="G99" s="27">
        <v>476.50275999999997</v>
      </c>
      <c r="H99" s="38">
        <v>20</v>
      </c>
      <c r="I99" s="37">
        <v>653.0754507145773</v>
      </c>
      <c r="J99" s="37">
        <v>337.1825</v>
      </c>
      <c r="K99" s="39">
        <v>492.66108316072877</v>
      </c>
      <c r="L99" s="27">
        <v>427.62270217499997</v>
      </c>
      <c r="M99" s="38">
        <v>20</v>
      </c>
      <c r="N99" s="37">
        <v>620.56157400000006</v>
      </c>
      <c r="O99" s="37">
        <v>337.4325</v>
      </c>
      <c r="P99" s="39">
        <v>448.13409786354305</v>
      </c>
      <c r="Q99" s="27">
        <v>413.55784176017391</v>
      </c>
      <c r="R99" s="38">
        <v>20</v>
      </c>
      <c r="S99" s="37">
        <v>562.64249376000009</v>
      </c>
      <c r="T99" s="37">
        <v>344.18115</v>
      </c>
      <c r="U99" s="39">
        <v>434.34091095885833</v>
      </c>
      <c r="V99" s="27">
        <v>405.06351814865991</v>
      </c>
      <c r="W99" s="38">
        <v>19</v>
      </c>
      <c r="X99" s="37">
        <v>570.68282375999991</v>
      </c>
      <c r="Y99" s="37">
        <v>351.064773</v>
      </c>
      <c r="Z99" s="39">
        <v>424.59804480045</v>
      </c>
      <c r="AA99" s="27">
        <v>403.66077358414498</v>
      </c>
      <c r="AB99" s="38">
        <v>15</v>
      </c>
      <c r="AC99" s="37">
        <v>576.38965199760003</v>
      </c>
      <c r="AD99" s="37">
        <v>352.79660698509662</v>
      </c>
      <c r="AE99" s="40">
        <v>416.46017559800828</v>
      </c>
      <c r="AF99" s="32">
        <v>-4.0626359095477071E-2</v>
      </c>
      <c r="AG99" s="33" t="e">
        <f>(AA99/#REF!)^(1/4)-1</f>
        <v>#REF!</v>
      </c>
      <c r="AH99" s="77" t="str">
        <f t="shared" si="3"/>
        <v>T-Systems</v>
      </c>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row>
    <row r="100" spans="1:86" s="123" customFormat="1" x14ac:dyDescent="0.25">
      <c r="A100" s="87" t="s">
        <v>48</v>
      </c>
      <c r="B100" s="27">
        <v>239.22812500000001</v>
      </c>
      <c r="C100" s="37">
        <v>19</v>
      </c>
      <c r="D100" s="37">
        <v>299.06</v>
      </c>
      <c r="E100" s="37">
        <v>150</v>
      </c>
      <c r="F100" s="37">
        <v>243.66250211704084</v>
      </c>
      <c r="G100" s="27">
        <v>1001.8266874999999</v>
      </c>
      <c r="H100" s="38">
        <v>20</v>
      </c>
      <c r="I100" s="37">
        <v>1359</v>
      </c>
      <c r="J100" s="37">
        <v>734.99999999999909</v>
      </c>
      <c r="K100" s="39">
        <v>1025.0877631784913</v>
      </c>
      <c r="L100" s="27">
        <v>948.6037399999999</v>
      </c>
      <c r="M100" s="38">
        <v>19</v>
      </c>
      <c r="N100" s="37">
        <v>1200</v>
      </c>
      <c r="O100" s="37">
        <v>575</v>
      </c>
      <c r="P100" s="39">
        <v>924.33422164961053</v>
      </c>
      <c r="Q100" s="27">
        <v>941</v>
      </c>
      <c r="R100" s="38">
        <v>19</v>
      </c>
      <c r="S100" s="37">
        <v>1200</v>
      </c>
      <c r="T100" s="37">
        <v>575</v>
      </c>
      <c r="U100" s="39">
        <v>894.69427493709429</v>
      </c>
      <c r="V100" s="27">
        <v>904.56254217499986</v>
      </c>
      <c r="W100" s="38">
        <v>18</v>
      </c>
      <c r="X100" s="37">
        <v>1200</v>
      </c>
      <c r="Y100" s="37">
        <v>470.82748125000001</v>
      </c>
      <c r="Z100" s="39">
        <v>859.7029597060066</v>
      </c>
      <c r="AA100" s="27">
        <v>842.79807612000013</v>
      </c>
      <c r="AB100" s="38">
        <v>15</v>
      </c>
      <c r="AC100" s="37">
        <v>1200</v>
      </c>
      <c r="AD100" s="37">
        <v>450</v>
      </c>
      <c r="AE100" s="40">
        <v>809.93247936842135</v>
      </c>
      <c r="AF100" s="32">
        <v>-4.2292839033905016E-2</v>
      </c>
      <c r="AG100" s="33" t="e">
        <f>(AA100/#REF!)^(1/4)-1</f>
        <v>#REF!</v>
      </c>
      <c r="AH100" s="77" t="str">
        <f t="shared" si="3"/>
        <v>GHS</v>
      </c>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row>
    <row r="101" spans="1:86" s="35" customFormat="1" x14ac:dyDescent="0.25">
      <c r="A101" s="90" t="s">
        <v>63</v>
      </c>
      <c r="B101" s="69">
        <v>2997.904445770384</v>
      </c>
      <c r="C101" s="89">
        <v>20</v>
      </c>
      <c r="D101" s="89">
        <v>3185.03128234731</v>
      </c>
      <c r="E101" s="89">
        <v>2774.9035656848982</v>
      </c>
      <c r="F101" s="89">
        <v>2990.6739374937433</v>
      </c>
      <c r="G101" s="69">
        <v>12250.98574769191</v>
      </c>
      <c r="H101" s="115">
        <v>21</v>
      </c>
      <c r="I101" s="124">
        <v>12943.363457018553</v>
      </c>
      <c r="J101" s="124">
        <v>11547.193278754128</v>
      </c>
      <c r="K101" s="125">
        <v>12212.970215250691</v>
      </c>
      <c r="L101" s="69">
        <v>12295.7727049637</v>
      </c>
      <c r="M101" s="115">
        <v>21</v>
      </c>
      <c r="N101" s="124">
        <v>13117.44566241252</v>
      </c>
      <c r="O101" s="124">
        <v>11673.136156319557</v>
      </c>
      <c r="P101" s="126">
        <v>12315.516523114418</v>
      </c>
      <c r="Q101" s="69">
        <v>12357.954437190063</v>
      </c>
      <c r="R101" s="115">
        <v>20</v>
      </c>
      <c r="S101" s="124">
        <v>18270.966930783383</v>
      </c>
      <c r="T101" s="124">
        <v>11365.514327627136</v>
      </c>
      <c r="U101" s="125">
        <v>12724.340927569729</v>
      </c>
      <c r="V101" s="69">
        <v>12394.596889483681</v>
      </c>
      <c r="W101" s="115">
        <v>19</v>
      </c>
      <c r="X101" s="124">
        <v>18589.612843476196</v>
      </c>
      <c r="Y101" s="124">
        <v>11551.640076037393</v>
      </c>
      <c r="Z101" s="125">
        <v>12835.56598028545</v>
      </c>
      <c r="AA101" s="69">
        <v>12477.851821282859</v>
      </c>
      <c r="AB101" s="115">
        <v>15</v>
      </c>
      <c r="AC101" s="124">
        <v>13924.055134728671</v>
      </c>
      <c r="AD101" s="124">
        <v>11707.78946676534</v>
      </c>
      <c r="AE101" s="127">
        <v>12570.431050330802</v>
      </c>
      <c r="AF101" s="32">
        <v>4.5977411927249356E-3</v>
      </c>
      <c r="AG101" s="33" t="e">
        <f>(AA101/#REF!)^(1/4)-1</f>
        <v>#REF!</v>
      </c>
      <c r="AH101" s="91" t="str">
        <f t="shared" si="3"/>
        <v>Group Cash Capex (w/o Spectrum)</v>
      </c>
      <c r="AI101" s="9"/>
      <c r="AJ101" s="9"/>
      <c r="AK101" s="122"/>
      <c r="AL101" s="9"/>
      <c r="AM101" s="9"/>
      <c r="AN101" s="122"/>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row>
    <row r="102" spans="1:86" s="35" customFormat="1" x14ac:dyDescent="0.25">
      <c r="A102" s="128" t="s">
        <v>22</v>
      </c>
      <c r="B102" s="27" t="s">
        <v>22</v>
      </c>
      <c r="C102" s="129" t="s">
        <v>22</v>
      </c>
      <c r="D102" s="129" t="s">
        <v>22</v>
      </c>
      <c r="E102" s="129" t="s">
        <v>22</v>
      </c>
      <c r="F102" s="129" t="s">
        <v>22</v>
      </c>
      <c r="G102" s="27"/>
      <c r="H102" s="38"/>
      <c r="I102" s="37"/>
      <c r="J102" s="37"/>
      <c r="K102" s="39" t="s">
        <v>22</v>
      </c>
      <c r="L102" s="27"/>
      <c r="M102" s="38"/>
      <c r="N102" s="37"/>
      <c r="O102" s="37"/>
      <c r="P102" s="39" t="s">
        <v>22</v>
      </c>
      <c r="Q102" s="27"/>
      <c r="R102" s="38"/>
      <c r="S102" s="37"/>
      <c r="T102" s="37"/>
      <c r="U102" s="39" t="s">
        <v>22</v>
      </c>
      <c r="V102" s="27"/>
      <c r="W102" s="38"/>
      <c r="X102" s="37"/>
      <c r="Y102" s="37"/>
      <c r="Z102" s="39" t="s">
        <v>22</v>
      </c>
      <c r="AA102" s="27"/>
      <c r="AB102" s="38"/>
      <c r="AC102" s="37"/>
      <c r="AD102" s="37"/>
      <c r="AE102" s="40" t="s">
        <v>22</v>
      </c>
      <c r="AF102" s="32"/>
      <c r="AG102" s="33"/>
      <c r="AH102" s="130" t="str">
        <f t="shared" si="3"/>
        <v/>
      </c>
      <c r="AI102" s="9"/>
      <c r="AJ102" s="9"/>
      <c r="AK102" s="131"/>
      <c r="AL102" s="131"/>
      <c r="AM102" s="131"/>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row>
    <row r="103" spans="1:86" s="35" customFormat="1" x14ac:dyDescent="0.25">
      <c r="A103" s="128"/>
      <c r="B103" s="27" t="s">
        <v>22</v>
      </c>
      <c r="C103" s="129" t="s">
        <v>22</v>
      </c>
      <c r="D103" s="129" t="s">
        <v>22</v>
      </c>
      <c r="E103" s="129" t="s">
        <v>22</v>
      </c>
      <c r="F103" s="129" t="s">
        <v>22</v>
      </c>
      <c r="G103" s="27"/>
      <c r="H103" s="38"/>
      <c r="I103" s="37"/>
      <c r="J103" s="37"/>
      <c r="K103" s="39" t="s">
        <v>22</v>
      </c>
      <c r="L103" s="27"/>
      <c r="M103" s="38"/>
      <c r="N103" s="37"/>
      <c r="O103" s="37"/>
      <c r="P103" s="39" t="s">
        <v>22</v>
      </c>
      <c r="Q103" s="27"/>
      <c r="R103" s="38"/>
      <c r="S103" s="37"/>
      <c r="T103" s="37"/>
      <c r="U103" s="39" t="s">
        <v>22</v>
      </c>
      <c r="V103" s="27"/>
      <c r="W103" s="38"/>
      <c r="X103" s="37"/>
      <c r="Y103" s="37"/>
      <c r="Z103" s="39" t="s">
        <v>22</v>
      </c>
      <c r="AA103" s="27"/>
      <c r="AB103" s="38"/>
      <c r="AC103" s="37"/>
      <c r="AD103" s="37"/>
      <c r="AE103" s="40" t="s">
        <v>22</v>
      </c>
      <c r="AF103" s="32"/>
      <c r="AG103" s="33"/>
      <c r="AH103" s="130"/>
      <c r="AI103" s="9"/>
      <c r="AJ103" s="9"/>
      <c r="AK103" s="131"/>
      <c r="AL103" s="131"/>
      <c r="AM103" s="131"/>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row>
    <row r="104" spans="1:86" s="133" customFormat="1" x14ac:dyDescent="0.25">
      <c r="A104" s="88" t="s">
        <v>64</v>
      </c>
      <c r="B104" s="69">
        <v>1486.8075910066627</v>
      </c>
      <c r="C104" s="89">
        <v>16</v>
      </c>
      <c r="D104" s="89">
        <v>1993.521646263664</v>
      </c>
      <c r="E104" s="89">
        <v>975.02993045280755</v>
      </c>
      <c r="F104" s="89">
        <v>1511.2474467310049</v>
      </c>
      <c r="G104" s="69">
        <v>6013.7915100553928</v>
      </c>
      <c r="H104" s="115">
        <v>20</v>
      </c>
      <c r="I104" s="124">
        <v>6276.4607554292888</v>
      </c>
      <c r="J104" s="124">
        <v>4367.3690347609718</v>
      </c>
      <c r="K104" s="125">
        <v>5878.9713550735996</v>
      </c>
      <c r="L104" s="69">
        <v>6806.6356059007603</v>
      </c>
      <c r="M104" s="115">
        <v>20</v>
      </c>
      <c r="N104" s="124">
        <v>8112.5469770983282</v>
      </c>
      <c r="O104" s="124">
        <v>4313.6539413004102</v>
      </c>
      <c r="P104" s="125">
        <v>6717.706366558843</v>
      </c>
      <c r="Q104" s="69">
        <v>7537.7141598213948</v>
      </c>
      <c r="R104" s="115">
        <v>20</v>
      </c>
      <c r="S104" s="124">
        <v>8971.0838104660561</v>
      </c>
      <c r="T104" s="124">
        <v>4539.6437119759084</v>
      </c>
      <c r="U104" s="125">
        <v>7319.3181383172459</v>
      </c>
      <c r="V104" s="69">
        <v>8201.8116373571847</v>
      </c>
      <c r="W104" s="115">
        <v>19</v>
      </c>
      <c r="X104" s="124">
        <v>10004.317767935889</v>
      </c>
      <c r="Y104" s="124">
        <v>4868.9721853662195</v>
      </c>
      <c r="Z104" s="125">
        <v>8099.9080998714717</v>
      </c>
      <c r="AA104" s="69">
        <v>9163.2975544440524</v>
      </c>
      <c r="AB104" s="115">
        <v>15</v>
      </c>
      <c r="AC104" s="124">
        <v>11276.126260897132</v>
      </c>
      <c r="AD104" s="124">
        <v>5351.8582489443652</v>
      </c>
      <c r="AE104" s="127">
        <v>9020.49998191331</v>
      </c>
      <c r="AF104" s="32">
        <v>0.11103017788293013</v>
      </c>
      <c r="AG104" s="33" t="e">
        <f>(AA104/#REF!)^(1/4)-1</f>
        <v>#REF!</v>
      </c>
      <c r="AH104" s="75" t="str">
        <f t="shared" si="3"/>
        <v>FCF before dividends</v>
      </c>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row>
    <row r="105" spans="1:86" s="133" customFormat="1" x14ac:dyDescent="0.25">
      <c r="A105" s="88" t="s">
        <v>65</v>
      </c>
      <c r="B105" s="69">
        <v>1252.5493641644621</v>
      </c>
      <c r="C105" s="89">
        <v>4</v>
      </c>
      <c r="D105" s="89">
        <v>1418.8363701674195</v>
      </c>
      <c r="E105" s="89">
        <v>977.33801943061485</v>
      </c>
      <c r="F105" s="89">
        <v>1225.3182794817396</v>
      </c>
      <c r="G105" s="69">
        <v>3681.6981368974857</v>
      </c>
      <c r="H105" s="115">
        <v>7</v>
      </c>
      <c r="I105" s="124">
        <v>4560.3417748057054</v>
      </c>
      <c r="J105" s="124">
        <v>3516.2374259990929</v>
      </c>
      <c r="K105" s="125">
        <v>3900.8525750044719</v>
      </c>
      <c r="L105" s="69">
        <v>4376.6344501521671</v>
      </c>
      <c r="M105" s="115">
        <v>7</v>
      </c>
      <c r="N105" s="124">
        <v>4852.3347985311948</v>
      </c>
      <c r="O105" s="124">
        <v>3553.173827165479</v>
      </c>
      <c r="P105" s="125">
        <v>4317.5806506567205</v>
      </c>
      <c r="Q105" s="69">
        <v>4965.4270193754628</v>
      </c>
      <c r="R105" s="115">
        <v>7</v>
      </c>
      <c r="S105" s="124">
        <v>5817.0456058004611</v>
      </c>
      <c r="T105" s="124">
        <v>4351.6820638077916</v>
      </c>
      <c r="U105" s="125">
        <v>5123.1579816927715</v>
      </c>
      <c r="V105" s="69">
        <v>5560.9975375436952</v>
      </c>
      <c r="W105" s="115">
        <v>6</v>
      </c>
      <c r="X105" s="124">
        <v>6241.9531886687409</v>
      </c>
      <c r="Y105" s="124">
        <v>3818.2190659971657</v>
      </c>
      <c r="Z105" s="125">
        <v>5429.3097203960251</v>
      </c>
      <c r="AA105" s="69">
        <v>6309.9307603507323</v>
      </c>
      <c r="AB105" s="115">
        <v>4</v>
      </c>
      <c r="AC105" s="124">
        <v>6458.3641003331777</v>
      </c>
      <c r="AD105" s="124">
        <v>5705.1772749438715</v>
      </c>
      <c r="AE105" s="127">
        <v>6195.8507239946284</v>
      </c>
      <c r="AF105" s="32">
        <v>0.1441793462583556</v>
      </c>
      <c r="AG105" s="33"/>
      <c r="AH105" s="75" t="str">
        <f t="shared" si="3"/>
        <v>FCF reported by TMUS</v>
      </c>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row>
    <row r="106" spans="1:86" s="133" customFormat="1" x14ac:dyDescent="0.25">
      <c r="A106" s="134" t="s">
        <v>66</v>
      </c>
      <c r="B106" s="170">
        <v>0.7</v>
      </c>
      <c r="C106" s="171">
        <v>2</v>
      </c>
      <c r="D106" s="171">
        <v>0.70000000000000007</v>
      </c>
      <c r="E106" s="171">
        <v>0.7</v>
      </c>
      <c r="F106" s="171">
        <v>0.7</v>
      </c>
      <c r="G106" s="55">
        <v>0.7</v>
      </c>
      <c r="H106" s="38">
        <v>18</v>
      </c>
      <c r="I106" s="57">
        <v>0.78</v>
      </c>
      <c r="J106" s="57">
        <v>0.65</v>
      </c>
      <c r="K106" s="58">
        <v>0.69994435315969927</v>
      </c>
      <c r="L106" s="55">
        <v>0.75</v>
      </c>
      <c r="M106" s="38">
        <v>18</v>
      </c>
      <c r="N106" s="57">
        <v>0.9</v>
      </c>
      <c r="O106" s="57">
        <v>0.65</v>
      </c>
      <c r="P106" s="135">
        <v>0.75566332033017458</v>
      </c>
      <c r="Q106" s="55">
        <v>0.8</v>
      </c>
      <c r="R106" s="38">
        <v>18</v>
      </c>
      <c r="S106" s="57">
        <v>1</v>
      </c>
      <c r="T106" s="57">
        <v>0.65</v>
      </c>
      <c r="U106" s="58">
        <v>0.8177983594061331</v>
      </c>
      <c r="V106" s="55">
        <v>0.85</v>
      </c>
      <c r="W106" s="38">
        <v>17</v>
      </c>
      <c r="X106" s="57">
        <v>1.0170639559117141</v>
      </c>
      <c r="Y106" s="57">
        <v>0.65</v>
      </c>
      <c r="Z106" s="58">
        <v>0.86900286231185497</v>
      </c>
      <c r="AA106" s="55">
        <v>0.90840750000000037</v>
      </c>
      <c r="AB106" s="38">
        <v>13</v>
      </c>
      <c r="AC106" s="57">
        <v>1.1147772922477277</v>
      </c>
      <c r="AD106" s="57">
        <v>0.8</v>
      </c>
      <c r="AE106" s="59">
        <v>0.94829583039217369</v>
      </c>
      <c r="AF106" s="32">
        <v>6.7322507373680063E-2</v>
      </c>
      <c r="AG106" s="33" t="e">
        <f>(AA106/#REF!)^(1/4)-1</f>
        <v>#REF!</v>
      </c>
      <c r="AH106" s="136" t="str">
        <f t="shared" si="3"/>
        <v>Dividend per Share</v>
      </c>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row>
    <row r="107" spans="1:86" s="133" customFormat="1" x14ac:dyDescent="0.25">
      <c r="A107" s="88" t="s">
        <v>67</v>
      </c>
      <c r="B107" s="69">
        <v>53474.824608510309</v>
      </c>
      <c r="C107" s="89">
        <v>15</v>
      </c>
      <c r="D107" s="89">
        <v>56272.368731927687</v>
      </c>
      <c r="E107" s="89">
        <v>51870.704428796387</v>
      </c>
      <c r="F107" s="89">
        <v>53502.148211530322</v>
      </c>
      <c r="G107" s="69">
        <v>51251.454232058313</v>
      </c>
      <c r="H107" s="115">
        <v>20</v>
      </c>
      <c r="I107" s="124">
        <v>56577.622078754364</v>
      </c>
      <c r="J107" s="124">
        <v>49077.322324985602</v>
      </c>
      <c r="K107" s="125">
        <v>51450.218708853376</v>
      </c>
      <c r="L107" s="69">
        <v>49673.470086624759</v>
      </c>
      <c r="M107" s="115">
        <v>19</v>
      </c>
      <c r="N107" s="124">
        <v>57564.202333869107</v>
      </c>
      <c r="O107" s="124">
        <v>45180.293981918148</v>
      </c>
      <c r="P107" s="125">
        <v>50617.104689679581</v>
      </c>
      <c r="Q107" s="69">
        <v>48150.407155786503</v>
      </c>
      <c r="R107" s="115">
        <v>19</v>
      </c>
      <c r="S107" s="124">
        <v>58499.537198365011</v>
      </c>
      <c r="T107" s="124">
        <v>40540.643094388375</v>
      </c>
      <c r="U107" s="125">
        <v>48703.388658702614</v>
      </c>
      <c r="V107" s="69">
        <v>45406.301931663154</v>
      </c>
      <c r="W107" s="115">
        <v>18</v>
      </c>
      <c r="X107" s="124">
        <v>61184.217471292701</v>
      </c>
      <c r="Y107" s="124">
        <v>36282.480674276252</v>
      </c>
      <c r="Z107" s="125">
        <v>46123.781967255825</v>
      </c>
      <c r="AA107" s="69">
        <v>38266.564917517397</v>
      </c>
      <c r="AB107" s="115">
        <v>15</v>
      </c>
      <c r="AC107" s="124">
        <v>59183.348657872426</v>
      </c>
      <c r="AD107" s="124">
        <v>28910.907194191201</v>
      </c>
      <c r="AE107" s="127">
        <v>41233.547610931288</v>
      </c>
      <c r="AF107" s="32">
        <v>-7.0438086110912179E-2</v>
      </c>
      <c r="AG107" s="33" t="e">
        <f>(AA107/#REF!)^(1/4)-1</f>
        <v>#REF!</v>
      </c>
      <c r="AH107" s="75" t="str">
        <f t="shared" si="3"/>
        <v>Net Financial Debt</v>
      </c>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row>
    <row r="108" spans="1:86" s="133" customFormat="1" x14ac:dyDescent="0.25">
      <c r="A108" s="88" t="s">
        <v>68</v>
      </c>
      <c r="B108" s="69">
        <v>118.26184108425528</v>
      </c>
      <c r="C108" s="89">
        <v>4</v>
      </c>
      <c r="D108" s="89">
        <v>204.59051371896126</v>
      </c>
      <c r="E108" s="89">
        <v>75</v>
      </c>
      <c r="F108" s="89">
        <v>129.02854897186796</v>
      </c>
      <c r="G108" s="69">
        <v>734.18102743792247</v>
      </c>
      <c r="H108" s="115">
        <v>16</v>
      </c>
      <c r="I108" s="124">
        <v>4229</v>
      </c>
      <c r="J108" s="124">
        <v>63</v>
      </c>
      <c r="K108" s="125">
        <v>1201.7589123284974</v>
      </c>
      <c r="L108" s="69">
        <v>1217.1500000000001</v>
      </c>
      <c r="M108" s="115">
        <v>14</v>
      </c>
      <c r="N108" s="124">
        <v>4550</v>
      </c>
      <c r="O108" s="124">
        <v>218</v>
      </c>
      <c r="P108" s="125">
        <v>1602.8908909621093</v>
      </c>
      <c r="Q108" s="69">
        <v>514.46661847087626</v>
      </c>
      <c r="R108" s="115">
        <v>15</v>
      </c>
      <c r="S108" s="124">
        <v>3800</v>
      </c>
      <c r="T108" s="124">
        <v>17</v>
      </c>
      <c r="U108" s="125">
        <v>1057.6162338050324</v>
      </c>
      <c r="V108" s="69">
        <v>300</v>
      </c>
      <c r="W108" s="115">
        <v>10</v>
      </c>
      <c r="X108" s="124">
        <v>1921.0390701075335</v>
      </c>
      <c r="Y108" s="124">
        <v>56</v>
      </c>
      <c r="Z108" s="125">
        <v>609.51545354564041</v>
      </c>
      <c r="AA108" s="69">
        <v>600</v>
      </c>
      <c r="AB108" s="115">
        <v>6</v>
      </c>
      <c r="AC108" s="124">
        <v>1971.2641201307272</v>
      </c>
      <c r="AD108" s="124">
        <v>168.36205487584502</v>
      </c>
      <c r="AE108" s="127">
        <v>878.63638151480734</v>
      </c>
      <c r="AF108" s="32">
        <v>-4.9204706541593923E-2</v>
      </c>
      <c r="AG108" s="33" t="e">
        <f>(AA108/#REF!)^(1/4)-1</f>
        <v>#REF!</v>
      </c>
      <c r="AH108" s="75" t="str">
        <f t="shared" si="3"/>
        <v>Assumed spending on spectrum</v>
      </c>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row>
    <row r="109" spans="1:86" s="133" customFormat="1" x14ac:dyDescent="0.25">
      <c r="A109" s="87"/>
      <c r="B109" s="27" t="s">
        <v>22</v>
      </c>
      <c r="C109" s="129" t="s">
        <v>22</v>
      </c>
      <c r="D109" s="129" t="s">
        <v>22</v>
      </c>
      <c r="E109" s="129" t="s">
        <v>22</v>
      </c>
      <c r="F109" s="129" t="s">
        <v>22</v>
      </c>
      <c r="G109" s="27"/>
      <c r="H109" s="38"/>
      <c r="I109" s="37"/>
      <c r="J109" s="37"/>
      <c r="K109" s="39" t="s">
        <v>22</v>
      </c>
      <c r="L109" s="27"/>
      <c r="M109" s="38"/>
      <c r="N109" s="37"/>
      <c r="O109" s="37"/>
      <c r="P109" s="39" t="s">
        <v>22</v>
      </c>
      <c r="Q109" s="27"/>
      <c r="R109" s="38"/>
      <c r="S109" s="37"/>
      <c r="T109" s="37"/>
      <c r="U109" s="39" t="s">
        <v>22</v>
      </c>
      <c r="V109" s="27"/>
      <c r="W109" s="38"/>
      <c r="X109" s="37"/>
      <c r="Y109" s="37"/>
      <c r="Z109" s="39" t="s">
        <v>22</v>
      </c>
      <c r="AA109" s="27"/>
      <c r="AB109" s="38"/>
      <c r="AC109" s="37"/>
      <c r="AD109" s="37"/>
      <c r="AE109" s="40" t="s">
        <v>22</v>
      </c>
      <c r="AF109" s="32"/>
      <c r="AG109" s="33"/>
      <c r="AH109" s="77"/>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row>
    <row r="110" spans="1:86" s="35" customFormat="1" x14ac:dyDescent="0.25">
      <c r="A110" s="87" t="s">
        <v>69</v>
      </c>
      <c r="B110" s="27">
        <v>3122.46</v>
      </c>
      <c r="C110" s="129">
        <v>15</v>
      </c>
      <c r="D110" s="129">
        <v>3267.36194189042</v>
      </c>
      <c r="E110" s="129">
        <v>2881.27386468953</v>
      </c>
      <c r="F110" s="129">
        <v>3115.0067170280668</v>
      </c>
      <c r="G110" s="27">
        <v>12535.059322033898</v>
      </c>
      <c r="H110" s="38">
        <v>19</v>
      </c>
      <c r="I110" s="37">
        <v>13061.4772022949</v>
      </c>
      <c r="J110" s="37">
        <v>11560.722574130799</v>
      </c>
      <c r="K110" s="39">
        <v>12550.137497701036</v>
      </c>
      <c r="L110" s="27">
        <v>12788.7235962179</v>
      </c>
      <c r="M110" s="38">
        <v>19</v>
      </c>
      <c r="N110" s="37">
        <v>13679.246200115451</v>
      </c>
      <c r="O110" s="37">
        <v>11894.653882574499</v>
      </c>
      <c r="P110" s="39">
        <v>12718.516321855543</v>
      </c>
      <c r="Q110" s="27">
        <v>12928.660794719801</v>
      </c>
      <c r="R110" s="38">
        <v>19</v>
      </c>
      <c r="S110" s="37">
        <v>19525.642830414301</v>
      </c>
      <c r="T110" s="37">
        <v>12052.610539423731</v>
      </c>
      <c r="U110" s="39">
        <v>13210.963640608295</v>
      </c>
      <c r="V110" s="27">
        <v>12901.59091090575</v>
      </c>
      <c r="W110" s="38">
        <v>18</v>
      </c>
      <c r="X110" s="37">
        <v>20525.143089129098</v>
      </c>
      <c r="Y110" s="37">
        <v>11856.652542372882</v>
      </c>
      <c r="Z110" s="39">
        <v>13337.028851574512</v>
      </c>
      <c r="AA110" s="27">
        <v>13067.770837923901</v>
      </c>
      <c r="AB110" s="38">
        <v>14</v>
      </c>
      <c r="AC110" s="37">
        <v>14066.244163186</v>
      </c>
      <c r="AD110" s="37">
        <v>12119.678689517756</v>
      </c>
      <c r="AE110" s="40">
        <v>13062.315013541778</v>
      </c>
      <c r="AF110" s="32">
        <v>1.0459192262399331E-2</v>
      </c>
      <c r="AG110" s="33" t="e">
        <f>(AA110/#REF!)^(1/4)-1</f>
        <v>#REF!</v>
      </c>
      <c r="AH110" s="77" t="str">
        <f t="shared" si="3"/>
        <v>Adj. D&amp;A</v>
      </c>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row>
    <row r="111" spans="1:86" s="35" customFormat="1" x14ac:dyDescent="0.25">
      <c r="A111" s="87" t="s">
        <v>70</v>
      </c>
      <c r="B111" s="27">
        <v>2943.2731487282854</v>
      </c>
      <c r="C111" s="129">
        <v>4</v>
      </c>
      <c r="D111" s="129">
        <v>3056.0445783562159</v>
      </c>
      <c r="E111" s="129">
        <v>2881.27386468953</v>
      </c>
      <c r="F111" s="129">
        <v>2955.9661851255792</v>
      </c>
      <c r="G111" s="27">
        <v>12065.834333741423</v>
      </c>
      <c r="H111" s="38">
        <v>4</v>
      </c>
      <c r="I111" s="37">
        <v>12479.0208286545</v>
      </c>
      <c r="J111" s="37">
        <v>11560.722574130799</v>
      </c>
      <c r="K111" s="39">
        <v>12042.853017567037</v>
      </c>
      <c r="L111" s="27">
        <v>12400.965812686951</v>
      </c>
      <c r="M111" s="38">
        <v>4</v>
      </c>
      <c r="N111" s="37">
        <v>13202.861512654983</v>
      </c>
      <c r="O111" s="37">
        <v>11856.805084745763</v>
      </c>
      <c r="P111" s="39">
        <v>12465.399555693662</v>
      </c>
      <c r="Q111" s="27">
        <v>13315.222708240799</v>
      </c>
      <c r="R111" s="38">
        <v>4</v>
      </c>
      <c r="S111" s="37">
        <v>19525.642830414301</v>
      </c>
      <c r="T111" s="37">
        <v>11772.0593220339</v>
      </c>
      <c r="U111" s="39">
        <v>14482.036892232451</v>
      </c>
      <c r="V111" s="27">
        <v>13576.145292075946</v>
      </c>
      <c r="W111" s="38">
        <v>4</v>
      </c>
      <c r="X111" s="37">
        <v>20525.143089129098</v>
      </c>
      <c r="Y111" s="37">
        <v>11559.194915254238</v>
      </c>
      <c r="Z111" s="39">
        <v>14809.157147133807</v>
      </c>
      <c r="AA111" s="27">
        <v>13793.920504946887</v>
      </c>
      <c r="AB111" s="38">
        <v>2</v>
      </c>
      <c r="AC111" s="37">
        <v>13839.414321537075</v>
      </c>
      <c r="AD111" s="37">
        <v>13748.4266883567</v>
      </c>
      <c r="AE111" s="40">
        <v>13793.920504946887</v>
      </c>
      <c r="AF111" s="32">
        <v>3.4028693306917157E-2</v>
      </c>
      <c r="AG111" s="33" t="e">
        <f>(AA111/#REF!)^(1/4)-1</f>
        <v>#REF!</v>
      </c>
      <c r="AH111" s="77" t="str">
        <f t="shared" si="3"/>
        <v>Adj. D&amp;A ex handset leasing</v>
      </c>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row>
    <row r="112" spans="1:86" s="35" customFormat="1" x14ac:dyDescent="0.25">
      <c r="A112" s="137" t="s">
        <v>71</v>
      </c>
      <c r="B112" s="69">
        <v>2700.565786036439</v>
      </c>
      <c r="C112" s="89">
        <v>15</v>
      </c>
      <c r="D112" s="89">
        <v>2912.5817654511138</v>
      </c>
      <c r="E112" s="89">
        <v>2258.4491237225484</v>
      </c>
      <c r="F112" s="89">
        <v>2673.16692879011</v>
      </c>
      <c r="G112" s="69">
        <v>10167.974194056605</v>
      </c>
      <c r="H112" s="115">
        <v>19</v>
      </c>
      <c r="I112" s="124">
        <v>11661.630717298887</v>
      </c>
      <c r="J112" s="124">
        <v>9024.6032069873181</v>
      </c>
      <c r="K112" s="125">
        <v>10122.525128540297</v>
      </c>
      <c r="L112" s="69">
        <v>11003.860511211604</v>
      </c>
      <c r="M112" s="115">
        <v>19</v>
      </c>
      <c r="N112" s="124">
        <v>12544.457378611121</v>
      </c>
      <c r="O112" s="124">
        <v>9636.7599981291569</v>
      </c>
      <c r="P112" s="126">
        <v>11065.471991298078</v>
      </c>
      <c r="Q112" s="69">
        <v>11933.210655062117</v>
      </c>
      <c r="R112" s="115">
        <v>19</v>
      </c>
      <c r="S112" s="124">
        <v>18325.707283174728</v>
      </c>
      <c r="T112" s="124">
        <v>10995.565004570766</v>
      </c>
      <c r="U112" s="125">
        <v>12234.689550609946</v>
      </c>
      <c r="V112" s="69">
        <v>12888.609010013957</v>
      </c>
      <c r="W112" s="115">
        <v>18</v>
      </c>
      <c r="X112" s="124">
        <v>18294.85413843581</v>
      </c>
      <c r="Y112" s="124">
        <v>11520.541534790555</v>
      </c>
      <c r="Z112" s="125">
        <v>13022.838093846394</v>
      </c>
      <c r="AA112" s="69">
        <v>13241.570324801873</v>
      </c>
      <c r="AB112" s="115">
        <v>14</v>
      </c>
      <c r="AC112" s="124">
        <v>14652.185792376904</v>
      </c>
      <c r="AD112" s="124">
        <v>12041.309713136463</v>
      </c>
      <c r="AE112" s="127">
        <v>13342.666759176938</v>
      </c>
      <c r="AF112" s="32">
        <v>6.8258270950413369E-2</v>
      </c>
      <c r="AG112" s="33" t="e">
        <f>(AA112/#REF!)^(1/4)-1</f>
        <v>#REF!</v>
      </c>
      <c r="AH112" s="138" t="str">
        <f t="shared" si="3"/>
        <v>Adj. Group EBIT</v>
      </c>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row>
    <row r="113" spans="1:86" s="133" customFormat="1" x14ac:dyDescent="0.25">
      <c r="A113" s="88" t="s">
        <v>72</v>
      </c>
      <c r="B113" s="69">
        <v>1370.4336492393636</v>
      </c>
      <c r="C113" s="89">
        <v>13</v>
      </c>
      <c r="D113" s="89">
        <v>1558.1905721574803</v>
      </c>
      <c r="E113" s="89">
        <v>1008.7078603174602</v>
      </c>
      <c r="F113" s="89">
        <v>1319.5404199096727</v>
      </c>
      <c r="G113" s="69">
        <v>4785.2306616613223</v>
      </c>
      <c r="H113" s="115">
        <v>19</v>
      </c>
      <c r="I113" s="124">
        <v>6019.9994189287354</v>
      </c>
      <c r="J113" s="124">
        <v>3641.5861527381403</v>
      </c>
      <c r="K113" s="125">
        <v>4675.0071377133345</v>
      </c>
      <c r="L113" s="69">
        <v>5305.9289024179761</v>
      </c>
      <c r="M113" s="115">
        <v>18</v>
      </c>
      <c r="N113" s="124">
        <v>6483.3935517488808</v>
      </c>
      <c r="O113" s="124">
        <v>3904.5847986342842</v>
      </c>
      <c r="P113" s="126">
        <v>5217.6565524387306</v>
      </c>
      <c r="Q113" s="69">
        <v>5827.826960889206</v>
      </c>
      <c r="R113" s="115">
        <v>18</v>
      </c>
      <c r="S113" s="124">
        <v>6906.5944735522007</v>
      </c>
      <c r="T113" s="124">
        <v>4703.7035585612448</v>
      </c>
      <c r="U113" s="125">
        <v>5835.1810500458087</v>
      </c>
      <c r="V113" s="69">
        <v>6411.509631266923</v>
      </c>
      <c r="W113" s="115">
        <v>17</v>
      </c>
      <c r="X113" s="124">
        <v>7506.7314503682737</v>
      </c>
      <c r="Y113" s="124">
        <v>5535.1238934573967</v>
      </c>
      <c r="Z113" s="125">
        <v>6433.9914706410455</v>
      </c>
      <c r="AA113" s="69">
        <v>7347.0906901577491</v>
      </c>
      <c r="AB113" s="115">
        <v>14</v>
      </c>
      <c r="AC113" s="124">
        <v>7931.3911819777495</v>
      </c>
      <c r="AD113" s="124">
        <v>6061.0880995566076</v>
      </c>
      <c r="AE113" s="127">
        <v>7049.3795378685691</v>
      </c>
      <c r="AF113" s="32">
        <v>0.11314856545440866</v>
      </c>
      <c r="AG113" s="33" t="e">
        <f>(AA113/#REF!)^(1/4)-1</f>
        <v>#REF!</v>
      </c>
      <c r="AH113" s="75" t="str">
        <f t="shared" si="3"/>
        <v>Net income adjusted</v>
      </c>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row>
    <row r="114" spans="1:86" s="133" customFormat="1" ht="14.4" thickBot="1" x14ac:dyDescent="0.3">
      <c r="A114" s="139" t="s">
        <v>73</v>
      </c>
      <c r="B114" s="140">
        <v>1169.4208537727827</v>
      </c>
      <c r="C114" s="141">
        <v>11</v>
      </c>
      <c r="D114" s="141">
        <v>1558.7078603174602</v>
      </c>
      <c r="E114" s="141">
        <v>624.87882950246876</v>
      </c>
      <c r="F114" s="141">
        <v>1093.7507417000795</v>
      </c>
      <c r="G114" s="140">
        <v>3999.1611720705814</v>
      </c>
      <c r="H114" s="142">
        <v>16</v>
      </c>
      <c r="I114" s="141">
        <v>5261.3342361316227</v>
      </c>
      <c r="J114" s="141">
        <v>2604.6784192472423</v>
      </c>
      <c r="K114" s="143">
        <v>4078.5323370429596</v>
      </c>
      <c r="L114" s="140">
        <v>4597.9147047342813</v>
      </c>
      <c r="M114" s="142">
        <v>16</v>
      </c>
      <c r="N114" s="141">
        <v>5980.7623465002216</v>
      </c>
      <c r="O114" s="141">
        <v>3306.8310628386871</v>
      </c>
      <c r="P114" s="144">
        <v>4758.0519995678442</v>
      </c>
      <c r="Q114" s="140">
        <v>5163.0227538356939</v>
      </c>
      <c r="R114" s="142">
        <v>16</v>
      </c>
      <c r="S114" s="141">
        <v>7015.4311423554973</v>
      </c>
      <c r="T114" s="141">
        <v>3943.4572278369315</v>
      </c>
      <c r="U114" s="143">
        <v>5374.7274852056571</v>
      </c>
      <c r="V114" s="140">
        <v>5726.0479563058007</v>
      </c>
      <c r="W114" s="142">
        <v>15</v>
      </c>
      <c r="X114" s="141">
        <v>7728.4270423963826</v>
      </c>
      <c r="Y114" s="141">
        <v>4635.1238934573967</v>
      </c>
      <c r="Z114" s="143">
        <v>6125.5957934200032</v>
      </c>
      <c r="AA114" s="140">
        <v>7091.2750673409437</v>
      </c>
      <c r="AB114" s="142">
        <v>12</v>
      </c>
      <c r="AC114" s="141">
        <v>8484.9335775566833</v>
      </c>
      <c r="AD114" s="141">
        <v>5664.688099556608</v>
      </c>
      <c r="AE114" s="145">
        <v>7013.2661175184303</v>
      </c>
      <c r="AF114" s="146">
        <v>0.15395495452688213</v>
      </c>
      <c r="AG114" s="33" t="e">
        <f>(AA114/#REF!)^(1/4)-1</f>
        <v>#REF!</v>
      </c>
      <c r="AH114" s="75" t="str">
        <f t="shared" si="3"/>
        <v>Net Income (reported)</v>
      </c>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row>
    <row r="115" spans="1:86" ht="39" customHeight="1" thickTop="1" x14ac:dyDescent="0.3">
      <c r="A115" s="87"/>
      <c r="B115" s="15"/>
      <c r="C115" s="16"/>
      <c r="D115" s="9"/>
      <c r="E115" s="9"/>
      <c r="F115" s="17"/>
      <c r="G115" s="15"/>
      <c r="H115" s="16"/>
      <c r="I115" s="9"/>
      <c r="J115" s="9"/>
      <c r="K115" s="17"/>
      <c r="L115" s="15"/>
      <c r="M115" s="16"/>
      <c r="N115" s="9"/>
      <c r="O115" s="9"/>
      <c r="P115" s="17"/>
      <c r="Q115" s="15"/>
      <c r="R115" s="16"/>
      <c r="S115" s="9"/>
      <c r="T115" s="9"/>
      <c r="U115" s="17"/>
      <c r="V115" s="15"/>
      <c r="W115" s="16"/>
      <c r="X115" s="9"/>
      <c r="Y115" s="9"/>
      <c r="Z115" s="17"/>
      <c r="AA115" s="15"/>
      <c r="AB115" s="16"/>
      <c r="AC115" s="9"/>
      <c r="AD115" s="9"/>
      <c r="AE115" s="17"/>
      <c r="AF115" s="8"/>
      <c r="AH115" s="18"/>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row>
    <row r="116" spans="1:86" ht="16.8" x14ac:dyDescent="0.3">
      <c r="A116" s="22" t="s">
        <v>1</v>
      </c>
      <c r="B116" s="15"/>
      <c r="C116" s="16"/>
      <c r="D116" s="9"/>
      <c r="E116" s="9"/>
      <c r="F116" s="17"/>
      <c r="G116" s="15"/>
      <c r="H116" s="16"/>
      <c r="I116" s="9"/>
      <c r="J116" s="9"/>
      <c r="K116" s="17"/>
      <c r="L116" s="15"/>
      <c r="M116" s="16"/>
      <c r="N116" s="9"/>
      <c r="O116" s="9"/>
      <c r="P116" s="17"/>
      <c r="Q116" s="15"/>
      <c r="R116" s="16"/>
      <c r="S116" s="9"/>
      <c r="T116" s="9"/>
      <c r="U116" s="17"/>
      <c r="V116" s="15"/>
      <c r="W116" s="16"/>
      <c r="X116" s="9"/>
      <c r="Y116" s="9"/>
      <c r="Z116" s="17"/>
      <c r="AA116" s="15"/>
      <c r="AB116" s="16"/>
      <c r="AC116" s="9"/>
      <c r="AD116" s="9"/>
      <c r="AE116" s="17"/>
      <c r="AF116" s="18"/>
      <c r="AH116" s="2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row>
    <row r="117" spans="1:86" ht="16.8" x14ac:dyDescent="0.3">
      <c r="A117" s="14" t="s">
        <v>2</v>
      </c>
      <c r="B117" s="15"/>
      <c r="C117" s="16"/>
      <c r="D117" s="9"/>
      <c r="E117" s="9"/>
      <c r="F117" s="17"/>
      <c r="G117" s="15"/>
      <c r="H117" s="16"/>
      <c r="I117" s="9"/>
      <c r="J117" s="9"/>
      <c r="K117" s="17"/>
      <c r="L117" s="15"/>
      <c r="M117" s="16"/>
      <c r="N117" s="9"/>
      <c r="O117" s="9"/>
      <c r="P117" s="17"/>
      <c r="Q117" s="15"/>
      <c r="R117" s="16"/>
      <c r="S117" s="9"/>
      <c r="T117" s="9"/>
      <c r="U117" s="17"/>
      <c r="V117" s="15"/>
      <c r="W117" s="16"/>
      <c r="X117" s="9"/>
      <c r="Y117" s="9"/>
      <c r="Z117" s="17"/>
      <c r="AA117" s="15"/>
      <c r="AB117" s="16"/>
      <c r="AC117" s="9"/>
      <c r="AD117" s="9"/>
      <c r="AE117" s="17"/>
      <c r="AF117" s="18"/>
      <c r="AH117" s="19"/>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row>
    <row r="118" spans="1:86" ht="16.8" x14ac:dyDescent="0.3">
      <c r="A118" s="14" t="s">
        <v>3</v>
      </c>
      <c r="B118" s="15"/>
      <c r="C118" s="16"/>
      <c r="D118" s="9"/>
      <c r="E118" s="9"/>
      <c r="F118" s="17"/>
      <c r="G118" s="15"/>
      <c r="H118" s="16"/>
      <c r="I118" s="9"/>
      <c r="J118" s="9"/>
      <c r="K118" s="17"/>
      <c r="L118" s="15"/>
      <c r="M118" s="16"/>
      <c r="N118" s="9"/>
      <c r="O118" s="9"/>
      <c r="P118" s="17"/>
      <c r="Q118" s="15"/>
      <c r="R118" s="16"/>
      <c r="S118" s="9"/>
      <c r="T118" s="9"/>
      <c r="U118" s="17"/>
      <c r="V118" s="15"/>
      <c r="W118" s="16"/>
      <c r="X118" s="9"/>
      <c r="Y118" s="9"/>
      <c r="Z118" s="17"/>
      <c r="AA118" s="15"/>
      <c r="AB118" s="16"/>
      <c r="AC118" s="9"/>
      <c r="AD118" s="9"/>
      <c r="AE118" s="17"/>
      <c r="AF118" s="18"/>
      <c r="AH118" s="19"/>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row>
    <row r="119" spans="1:86" ht="16.8" x14ac:dyDescent="0.3">
      <c r="A119" s="20"/>
      <c r="B119" s="15"/>
      <c r="C119" s="16"/>
      <c r="D119" s="9"/>
      <c r="E119" s="9"/>
      <c r="F119" s="17"/>
      <c r="G119" s="15"/>
      <c r="H119" s="16"/>
      <c r="I119" s="9"/>
      <c r="J119" s="9"/>
      <c r="K119" s="17"/>
      <c r="L119" s="15"/>
      <c r="M119" s="16"/>
      <c r="N119" s="9"/>
      <c r="O119" s="9"/>
      <c r="P119" s="17"/>
      <c r="Q119" s="15"/>
      <c r="R119" s="16"/>
      <c r="S119" s="9"/>
      <c r="T119" s="9"/>
      <c r="U119" s="17"/>
      <c r="V119" s="15"/>
      <c r="W119" s="16"/>
      <c r="X119" s="9"/>
      <c r="Y119" s="9"/>
      <c r="Z119" s="17"/>
      <c r="AA119" s="15"/>
      <c r="AB119" s="16"/>
      <c r="AC119" s="9"/>
      <c r="AD119" s="9"/>
      <c r="AE119" s="17"/>
      <c r="AF119" s="18"/>
      <c r="AH119" s="21"/>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row>
    <row r="120" spans="1:86" ht="16.8" x14ac:dyDescent="0.3">
      <c r="A120" s="20"/>
      <c r="B120" s="15"/>
      <c r="C120" s="16"/>
      <c r="D120" s="9"/>
      <c r="E120" s="9"/>
      <c r="F120" s="17"/>
      <c r="G120" s="15"/>
      <c r="H120" s="16"/>
      <c r="I120" s="9"/>
      <c r="J120" s="9"/>
      <c r="K120" s="17"/>
      <c r="L120" s="15"/>
      <c r="M120" s="16"/>
      <c r="N120" s="9"/>
      <c r="O120" s="9"/>
      <c r="P120" s="17"/>
      <c r="Q120" s="15"/>
      <c r="R120" s="16"/>
      <c r="S120" s="9"/>
      <c r="T120" s="9"/>
      <c r="U120" s="17"/>
      <c r="V120" s="15"/>
      <c r="W120" s="16"/>
      <c r="X120" s="9"/>
      <c r="Y120" s="9"/>
      <c r="Z120" s="17"/>
      <c r="AA120" s="15"/>
      <c r="AB120" s="16"/>
      <c r="AC120" s="9"/>
      <c r="AD120" s="9"/>
      <c r="AE120" s="17"/>
      <c r="AF120" s="18"/>
      <c r="AH120" s="21"/>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row>
    <row r="121" spans="1:86" ht="16.8" x14ac:dyDescent="0.3">
      <c r="A121" s="22" t="s">
        <v>4</v>
      </c>
      <c r="B121" s="15"/>
      <c r="C121" s="16"/>
      <c r="D121" s="9"/>
      <c r="E121" s="9"/>
      <c r="F121" s="17"/>
      <c r="G121" s="15"/>
      <c r="H121" s="16"/>
      <c r="I121" s="9"/>
      <c r="J121" s="9"/>
      <c r="K121" s="17"/>
      <c r="L121" s="15"/>
      <c r="M121" s="16"/>
      <c r="N121" s="9"/>
      <c r="O121" s="9"/>
      <c r="P121" s="17"/>
      <c r="Q121" s="15"/>
      <c r="R121" s="16"/>
      <c r="S121" s="9"/>
      <c r="T121" s="9"/>
      <c r="U121" s="17"/>
      <c r="V121" s="15"/>
      <c r="W121" s="16"/>
      <c r="X121" s="9"/>
      <c r="Y121" s="9"/>
      <c r="Z121" s="17"/>
      <c r="AA121" s="15"/>
      <c r="AB121" s="16"/>
      <c r="AC121" s="9"/>
      <c r="AD121" s="9"/>
      <c r="AE121" s="17"/>
      <c r="AF121" s="18"/>
      <c r="AH121" s="2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row>
    <row r="122" spans="1:86" ht="16.8" x14ac:dyDescent="0.3">
      <c r="A122" s="20" t="s">
        <v>5</v>
      </c>
      <c r="B122" s="15"/>
      <c r="C122" s="16"/>
      <c r="D122" s="9"/>
      <c r="E122" s="9"/>
      <c r="F122" s="17"/>
      <c r="G122" s="15"/>
      <c r="H122" s="16"/>
      <c r="I122" s="9"/>
      <c r="J122" s="9"/>
      <c r="K122" s="17"/>
      <c r="L122" s="15"/>
      <c r="M122" s="16"/>
      <c r="N122" s="9"/>
      <c r="O122" s="9"/>
      <c r="P122" s="17"/>
      <c r="Q122" s="15"/>
      <c r="R122" s="16"/>
      <c r="S122" s="9"/>
      <c r="T122" s="9"/>
      <c r="U122" s="17"/>
      <c r="V122" s="15"/>
      <c r="W122" s="16"/>
      <c r="X122" s="9"/>
      <c r="Y122" s="9"/>
      <c r="Z122" s="17"/>
      <c r="AA122" s="15"/>
      <c r="AB122" s="16"/>
      <c r="AC122" s="9"/>
      <c r="AD122" s="9"/>
      <c r="AE122" s="17"/>
      <c r="AF122" s="18"/>
      <c r="AH122" s="21"/>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row>
    <row r="123" spans="1:86" ht="16.8" x14ac:dyDescent="0.3">
      <c r="A123" s="14" t="s">
        <v>6</v>
      </c>
      <c r="B123" s="15"/>
      <c r="C123" s="16"/>
      <c r="D123" s="9"/>
      <c r="E123" s="9"/>
      <c r="F123" s="17"/>
      <c r="G123" s="15"/>
      <c r="H123" s="16"/>
      <c r="I123" s="9"/>
      <c r="J123" s="9"/>
      <c r="K123" s="17"/>
      <c r="L123" s="15"/>
      <c r="M123" s="16"/>
      <c r="N123" s="9"/>
      <c r="O123" s="9"/>
      <c r="P123" s="17"/>
      <c r="Q123" s="15"/>
      <c r="R123" s="16"/>
      <c r="S123" s="9"/>
      <c r="T123" s="9"/>
      <c r="U123" s="17"/>
      <c r="V123" s="15"/>
      <c r="W123" s="16"/>
      <c r="X123" s="9"/>
      <c r="Y123" s="9"/>
      <c r="Z123" s="17"/>
      <c r="AA123" s="15"/>
      <c r="AB123" s="16"/>
      <c r="AC123" s="9"/>
      <c r="AD123" s="9"/>
      <c r="AE123" s="17"/>
      <c r="AF123" s="18"/>
      <c r="AH123" s="19"/>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row>
    <row r="124" spans="1:86" ht="16.8" x14ac:dyDescent="0.3">
      <c r="A124" s="14" t="s">
        <v>7</v>
      </c>
      <c r="B124" s="15"/>
      <c r="C124" s="16"/>
      <c r="D124" s="9"/>
      <c r="E124" s="9"/>
      <c r="F124" s="17"/>
      <c r="G124" s="15"/>
      <c r="H124" s="16"/>
      <c r="I124" s="9"/>
      <c r="J124" s="9"/>
      <c r="K124" s="17"/>
      <c r="L124" s="15"/>
      <c r="M124" s="16"/>
      <c r="N124" s="9"/>
      <c r="O124" s="9"/>
      <c r="P124" s="17"/>
      <c r="Q124" s="15"/>
      <c r="R124" s="16"/>
      <c r="S124" s="9"/>
      <c r="T124" s="9"/>
      <c r="U124" s="17"/>
      <c r="V124" s="15"/>
      <c r="W124" s="16"/>
      <c r="X124" s="9"/>
      <c r="Y124" s="9"/>
      <c r="Z124" s="17"/>
      <c r="AA124" s="15"/>
      <c r="AB124" s="16"/>
      <c r="AC124" s="9"/>
      <c r="AD124" s="9"/>
      <c r="AE124" s="17"/>
      <c r="AF124" s="18"/>
      <c r="AH124" s="18"/>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row>
    <row r="125" spans="1:86" ht="17.399999999999999" thickBot="1" x14ac:dyDescent="0.35">
      <c r="A125" s="148"/>
      <c r="B125" s="149"/>
      <c r="C125" s="150"/>
      <c r="D125" s="151"/>
      <c r="E125" s="151"/>
      <c r="F125" s="152"/>
      <c r="G125" s="149"/>
      <c r="H125" s="150"/>
      <c r="I125" s="151"/>
      <c r="J125" s="151"/>
      <c r="K125" s="152"/>
      <c r="L125" s="149"/>
      <c r="M125" s="150"/>
      <c r="N125" s="151"/>
      <c r="O125" s="151"/>
      <c r="P125" s="152"/>
      <c r="Q125" s="149"/>
      <c r="R125" s="150"/>
      <c r="S125" s="151"/>
      <c r="T125" s="151"/>
      <c r="U125" s="152"/>
      <c r="V125" s="149"/>
      <c r="W125" s="150"/>
      <c r="X125" s="151"/>
      <c r="Y125" s="151"/>
      <c r="Z125" s="152"/>
      <c r="AA125" s="149"/>
      <c r="AB125" s="150"/>
      <c r="AC125" s="151"/>
      <c r="AD125" s="151"/>
      <c r="AE125" s="152"/>
      <c r="AF125" s="153"/>
      <c r="AH125" s="154"/>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row>
    <row r="126" spans="1:86" ht="14.4" thickTop="1" x14ac:dyDescent="0.25"/>
  </sheetData>
  <printOptions horizontalCentered="1" verticalCentered="1"/>
  <pageMargins left="0.11811023622047245" right="0.15748031496062992" top="0.51181102362204722" bottom="0.15748031496062992" header="0.19685039370078741" footer="0.23622047244094491"/>
  <pageSetup paperSize="9" scale="42" fitToHeight="2" orientation="landscape" cellComments="asDisplayed" r:id="rId1"/>
  <headerFooter>
    <oddHeader>&amp;L&amp;"Arial,Fett"&amp;48Consensus Q2 AND FY 2018 - 2022. Details.</oddHeader>
    <oddFooter>&amp;L&amp;"Arial,Fett"&amp;16As of July 23, 2018&amp;R&amp;"Tele-GroteskFet,Standard"&amp;16&amp;P</oddFooter>
  </headerFooter>
  <rowBreaks count="1" manualBreakCount="1">
    <brk id="76" max="3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Overview Ys</vt:lpstr>
      <vt:lpstr>'Overview Ys'!Druckbereich</vt:lpstr>
      <vt:lpstr>'Overview Ys'!Drucktitel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Claaßen, Mareike Svea</dc:creator>
  <cp:lastModifiedBy>Claaßen, Mareike Svea</cp:lastModifiedBy>
  <cp:lastPrinted>2018-07-23T09:25:29Z</cp:lastPrinted>
  <dcterms:created xsi:type="dcterms:W3CDTF">2018-07-20T12:49:43Z</dcterms:created>
  <dcterms:modified xsi:type="dcterms:W3CDTF">2018-07-23T09:50:00Z</dcterms:modified>
</cp:coreProperties>
</file>